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sombrerocapital-my.sharepoint.com/personal/eric_sombrerocapital_com/Documents/"/>
    </mc:Choice>
  </mc:AlternateContent>
  <xr:revisionPtr revIDLastSave="28" documentId="8_{D64CC1EF-11B1-4C9A-9B59-4F009F7FB07E}" xr6:coauthVersionLast="47" xr6:coauthVersionMax="47" xr10:uidLastSave="{19ED9EFA-76A9-4646-A441-7C5399B8EE99}"/>
  <bookViews>
    <workbookView xWindow="-120" yWindow="-120" windowWidth="29040" windowHeight="15720" tabRatio="500" xr2:uid="{00000000-000D-0000-FFFF-FFFF00000000}"/>
  </bookViews>
  <sheets>
    <sheet name="Escrow Analysis" sheetId="1" r:id="rId1"/>
    <sheet name="Monthly Projection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8" i="1" l="1"/>
  <c r="N15" i="2"/>
  <c r="M15" i="2"/>
  <c r="L15" i="2"/>
  <c r="K15" i="2"/>
  <c r="J15" i="2"/>
  <c r="I15" i="2"/>
  <c r="H15" i="2"/>
  <c r="G15" i="2"/>
  <c r="F15" i="2"/>
  <c r="E15" i="2"/>
  <c r="D15" i="2"/>
  <c r="C15" i="2"/>
  <c r="N14" i="2"/>
  <c r="M14" i="2"/>
  <c r="L14" i="2"/>
  <c r="K14" i="2"/>
  <c r="J14" i="2"/>
  <c r="I14" i="2"/>
  <c r="H14" i="2"/>
  <c r="G14" i="2"/>
  <c r="F14" i="2"/>
  <c r="E14" i="2"/>
  <c r="D14" i="2"/>
  <c r="C14" i="2"/>
  <c r="N13" i="2"/>
  <c r="M13" i="2"/>
  <c r="L13" i="2"/>
  <c r="K13" i="2"/>
  <c r="J13" i="2"/>
  <c r="I13" i="2"/>
  <c r="H13" i="2"/>
  <c r="G13" i="2"/>
  <c r="F13" i="2"/>
  <c r="E13" i="2"/>
  <c r="D13" i="2"/>
  <c r="C13" i="2"/>
  <c r="N12" i="2"/>
  <c r="M12" i="2"/>
  <c r="L12" i="2"/>
  <c r="K12" i="2"/>
  <c r="J12" i="2"/>
  <c r="I12" i="2"/>
  <c r="H12" i="2"/>
  <c r="G12" i="2"/>
  <c r="F12" i="2"/>
  <c r="E12" i="2"/>
  <c r="D12" i="2"/>
  <c r="C12" i="2"/>
  <c r="N11" i="2"/>
  <c r="M11" i="2"/>
  <c r="L11" i="2"/>
  <c r="K11" i="2"/>
  <c r="J11" i="2"/>
  <c r="I11" i="2"/>
  <c r="H11" i="2"/>
  <c r="G11" i="2"/>
  <c r="F11" i="2"/>
  <c r="E11" i="2"/>
  <c r="D11" i="2"/>
  <c r="C11" i="2"/>
  <c r="N10" i="2"/>
  <c r="M10" i="2"/>
  <c r="L10" i="2"/>
  <c r="K10" i="2"/>
  <c r="J10" i="2"/>
  <c r="I10" i="2"/>
  <c r="H10" i="2"/>
  <c r="G10" i="2"/>
  <c r="F10" i="2"/>
  <c r="E10" i="2"/>
  <c r="D10" i="2"/>
  <c r="C10" i="2"/>
  <c r="N9" i="2"/>
  <c r="M9" i="2"/>
  <c r="L9" i="2"/>
  <c r="K9" i="2"/>
  <c r="J9" i="2"/>
  <c r="I9" i="2"/>
  <c r="H9" i="2"/>
  <c r="G9" i="2"/>
  <c r="F9" i="2"/>
  <c r="E9" i="2"/>
  <c r="D9" i="2"/>
  <c r="C9" i="2"/>
  <c r="N8" i="2"/>
  <c r="M8" i="2"/>
  <c r="L8" i="2"/>
  <c r="K8" i="2"/>
  <c r="J8" i="2"/>
  <c r="I8" i="2"/>
  <c r="H8" i="2"/>
  <c r="G8" i="2"/>
  <c r="F8" i="2"/>
  <c r="E8" i="2"/>
  <c r="D8" i="2"/>
  <c r="C8" i="2"/>
  <c r="C6" i="2"/>
  <c r="C47" i="1"/>
  <c r="C43" i="1"/>
  <c r="C33" i="1"/>
  <c r="C26" i="1"/>
  <c r="C49" i="1" s="1"/>
  <c r="D24" i="1"/>
  <c r="D23" i="1"/>
  <c r="D22" i="1"/>
  <c r="D21" i="1"/>
  <c r="D20" i="1"/>
  <c r="D19" i="1"/>
  <c r="D18" i="1"/>
  <c r="D17" i="1"/>
  <c r="D26" i="1" s="1"/>
  <c r="C29" i="1" s="1"/>
  <c r="C38" i="1" l="1"/>
  <c r="C30" i="1"/>
  <c r="F18" i="2" l="1"/>
  <c r="E18" i="2"/>
  <c r="D18" i="2"/>
  <c r="C18" i="2"/>
  <c r="C34" i="1"/>
  <c r="C35" i="1" s="1"/>
  <c r="C39" i="1" s="1"/>
  <c r="C41" i="1" s="1"/>
  <c r="J18" i="2"/>
  <c r="H18" i="2"/>
  <c r="N18" i="2"/>
  <c r="L18" i="2"/>
  <c r="K18" i="2"/>
  <c r="I18" i="2"/>
  <c r="C51" i="1"/>
  <c r="G18" i="2"/>
  <c r="M18" i="2"/>
  <c r="F7" i="2" l="1"/>
  <c r="C48" i="1"/>
  <c r="C50" i="1" s="1"/>
  <c r="C52" i="1" s="1"/>
  <c r="E7" i="2"/>
  <c r="D7" i="2"/>
  <c r="C44" i="1"/>
  <c r="C7" i="2"/>
  <c r="C16" i="2" s="1"/>
  <c r="G7" i="2"/>
  <c r="I7" i="2"/>
  <c r="N7" i="2"/>
  <c r="M7" i="2"/>
  <c r="L7" i="2"/>
  <c r="K7" i="2"/>
  <c r="J7" i="2"/>
  <c r="H7" i="2"/>
  <c r="C19" i="2" l="1"/>
  <c r="D6" i="2"/>
  <c r="D16" i="2" s="1"/>
  <c r="D19" i="2" l="1"/>
  <c r="E6" i="2"/>
  <c r="E16" i="2" s="1"/>
  <c r="E19" i="2" l="1"/>
  <c r="F6" i="2"/>
  <c r="F16" i="2" s="1"/>
  <c r="F19" i="2" l="1"/>
  <c r="G6" i="2"/>
  <c r="G16" i="2" s="1"/>
  <c r="G19" i="2" l="1"/>
  <c r="H6" i="2"/>
  <c r="H16" i="2" s="1"/>
  <c r="H19" i="2" l="1"/>
  <c r="I6" i="2"/>
  <c r="I16" i="2" s="1"/>
  <c r="I19" i="2" l="1"/>
  <c r="J6" i="2"/>
  <c r="J16" i="2" s="1"/>
  <c r="J19" i="2" l="1"/>
  <c r="K6" i="2"/>
  <c r="K16" i="2" s="1"/>
  <c r="L6" i="2" l="1"/>
  <c r="L16" i="2" s="1"/>
  <c r="K19" i="2"/>
  <c r="L19" i="2" l="1"/>
  <c r="M6" i="2"/>
  <c r="M16" i="2" s="1"/>
  <c r="M19" i="2" l="1"/>
  <c r="N6" i="2"/>
  <c r="N16" i="2" s="1"/>
  <c r="N19" i="2" s="1"/>
</calcChain>
</file>

<file path=xl/sharedStrings.xml><?xml version="1.0" encoding="utf-8"?>
<sst xmlns="http://schemas.openxmlformats.org/spreadsheetml/2006/main" count="83" uniqueCount="80">
  <si>
    <t>ESCROW ACCOUNT ANALYSIS</t>
  </si>
  <si>
    <t>Current Balance, Projected Obligations &amp; Two-Month Cushion</t>
  </si>
  <si>
    <t>LOAN &amp; ACCOUNT INFORMATION</t>
  </si>
  <si>
    <t>Borrower Name</t>
  </si>
  <si>
    <t>Loan Number</t>
  </si>
  <si>
    <t>Property Address</t>
  </si>
  <si>
    <t>Analysis Date</t>
  </si>
  <si>
    <t>Servicer / Lender</t>
  </si>
  <si>
    <t>CURRENT ESCROW STATUS</t>
  </si>
  <si>
    <t>Current Escrow Balance (negative = servicer advance)</t>
  </si>
  <si>
    <t>Current Monthly Escrow Collection</t>
  </si>
  <si>
    <t>ANNUAL ESCROW OBLIGATIONS</t>
  </si>
  <si>
    <t>Obligation</t>
  </si>
  <si>
    <t>Annual Amount</t>
  </si>
  <si>
    <t>Mo. Equiv.</t>
  </si>
  <si>
    <t>Payee</t>
  </si>
  <si>
    <t>Property Taxes (County)</t>
  </si>
  <si>
    <t>Property Taxes (City/ISD)</t>
  </si>
  <si>
    <t>Homeowners Insurance</t>
  </si>
  <si>
    <t>Flood Insurance</t>
  </si>
  <si>
    <t>Mortgage Insurance (PMI/MIP)</t>
  </si>
  <si>
    <t>HOA / Condo Assessments</t>
  </si>
  <si>
    <t>Other (Specify)</t>
  </si>
  <si>
    <t>↑ 1=Jan … 12=Dec. Blank = monthly. Two months = semi-annual.</t>
  </si>
  <si>
    <t>TOTAL ANNUAL OBLIGATIONS</t>
  </si>
  <si>
    <t>TWO-MONTH CUSHION &amp; SHORTAGE ANALYSIS</t>
  </si>
  <si>
    <t>Required Monthly Escrow (Annual ÷ 12)</t>
  </si>
  <si>
    <t>Two-Month Cushion Target (RESPA)</t>
  </si>
  <si>
    <t>BALANCE RECONCILIATION</t>
  </si>
  <si>
    <t>Current Escrow Balance</t>
  </si>
  <si>
    <t>Required Cushion Target</t>
  </si>
  <si>
    <t>Total Gap to Restore (Cushion − Current Balance)</t>
  </si>
  <si>
    <t>RECOMMENDED NEW MONTHLY ESCROW PAYMENT</t>
  </si>
  <si>
    <t>(A)  Base Monthly Escrow (obligations ÷ 12)</t>
  </si>
  <si>
    <t>(B)  Shortage / Advance Recoup (spread over 12 mo.)</t>
  </si>
  <si>
    <t>NEW RECOMMENDED MONTHLY ESCROW</t>
  </si>
  <si>
    <t>Current Monthly Payment (for reference)</t>
  </si>
  <si>
    <t>Monthly Increase / (Decrease)</t>
  </si>
  <si>
    <t>PROJECTED OUTCOME (12 MONTHS AT NEW PAYMENT)</t>
  </si>
  <si>
    <t>Beginning Balance</t>
  </si>
  <si>
    <t>+ 12 Months Collections at New Payment</t>
  </si>
  <si>
    <t>− Total Annual Disbursements</t>
  </si>
  <si>
    <t>Projected Ending Balance</t>
  </si>
  <si>
    <t>Required Cushion</t>
  </si>
  <si>
    <t>PROJECTED SURPLUS / (SHORTAGE)</t>
  </si>
  <si>
    <t>NOTES &amp; DISCLOSURES</t>
  </si>
  <si>
    <t>1. Per RESPA §10 (12 CFR §1024.17), servicers may maintain a cushion equal to 1/6 of estimated total annual escrow payments (two months of escrow obligations).</t>
  </si>
  <si>
    <t>2. A negative current balance represents a servicer advance. The recoup amount is included in the recommended new monthly payment, spread over 12 months per federal regulation.</t>
  </si>
  <si>
    <t>3. Due Month columns: Enter 1–12 (Jan–Dec). Leave BOTH blank for items paid monthly (e.g., PMI). Enter two months for semi-annual items — annual amount auto-splits 50/50.</t>
  </si>
  <si>
    <t>4. Shortages &gt; one month's escrow must be spread over ≥12 months. This analysis uses a 12-month spread.</t>
  </si>
  <si>
    <t>5. Blue text = editable inputs. Black text = auto-calculated. Green text = cross-sheet links.</t>
  </si>
  <si>
    <t>12-MONTH ESCROW BALANCE PROJECTION</t>
  </si>
  <si>
    <t>Disbursements auto-populate from due months on the Escrow Analysis tab. Override any cell as needed.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</si>
  <si>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</si>
  <si>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</si>
  <si>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</si>
  <si>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</si>
  <si>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</si>
  <si>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</si>
  <si>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</si>
  <si>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</si>
  <si>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</si>
  <si>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</si>
  <si>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</si>
  <si>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</si>
  <si>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+ Monthly Collection (New Pmt)</t>
  </si>
  <si>
    <t>− Property Taxes (County)</t>
  </si>
  <si>
    <t>− Property Taxes (City/ISD)</t>
  </si>
  <si>
    <t>− Homeowners Insurance</t>
  </si>
  <si>
    <t>− Flood Insurance</t>
  </si>
  <si>
    <t>− Mortgage Insurance (PMI/MIP)</t>
  </si>
  <si>
    <t>− HOA / Assessments</t>
  </si>
  <si>
    <t>− Other</t>
  </si>
  <si>
    <t>Ending Balance</t>
  </si>
  <si>
    <t>Required Cushion (2 months)</t>
  </si>
  <si>
    <t>Surplus / (Shortage)</t>
  </si>
  <si>
    <t>How it works: Disbursements auto-populate based on Due Month 1 &amp; 2 from the Escrow Analysis tab. Leave both due months blank for monthly items (PMI, HOA). Enter two due months for semi-annual items — the annual amount splits 50/50.</t>
  </si>
  <si>
    <t>You can override any green formula cell with a manual amount if a specific month's disbursement differs from the standard split.</t>
  </si>
  <si>
    <t>Due Month (left column only for once per year payments - include right column to include bi-annual payments or leave blank)</t>
  </si>
  <si>
    <t>Covey Financial, LLC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</si>
</sst>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/dd/yyyy"/>
    <numFmt numFmtId="165" formatCode="\$#,##0.00;&quot;($&quot;#,##0.00\);\-"/>
    <numFmt numFmtId="166" formatCode="\$#,##0.00"/>
  </numFmts>
  <fonts count="18" x14ac:knownFonts="1">
    <font>
      <sz val="11"/>
      <color theme="1"/>
      <name val="Calibri"/>
      <family val="2"/>
      <charset val="1"/>
    </font>
    <font>
      <b/>
      <sz val="16"/>
      <color rgb="FF1F4E79"/>
      <name val="Arial"/>
      <charset val="1"/>
    </font>
    <font>
      <sz val="10"/>
      <color rgb="FF808080"/>
      <name val="Arial"/>
      <charset val="1"/>
    </font>
    <font>
      <b/>
      <sz val="11"/>
      <color rgb="FFFFFFFF"/>
      <name val="Arial"/>
      <charset val="1"/>
    </font>
    <font>
      <b/>
      <sz val="11"/>
      <color rgb="FF000000"/>
      <name val="Arial"/>
      <charset val="1"/>
    </font>
    <font>
      <sz val="11"/>
      <color rgb="FF0000FF"/>
      <name val="Arial"/>
      <charset val="1"/>
    </font>
    <font>
      <b/>
      <sz val="11"/>
      <color rgb="FF0000FF"/>
      <name val="Arial"/>
      <charset val="1"/>
    </font>
    <font>
      <sz val="11"/>
      <color rgb="FF000000"/>
      <name val="Arial"/>
      <charset val="1"/>
    </font>
    <font>
      <i/>
      <sz val="8"/>
      <color rgb="FF808080"/>
      <name val="Arial"/>
      <charset val="1"/>
    </font>
    <font>
      <b/>
      <sz val="12"/>
      <color rgb="FF1F4E79"/>
      <name val="Arial"/>
      <charset val="1"/>
    </font>
    <font>
      <b/>
      <sz val="12"/>
      <color rgb="FF000000"/>
      <name val="Arial"/>
      <charset val="1"/>
    </font>
    <font>
      <sz val="9"/>
      <color rgb="FF606060"/>
      <name val="Arial"/>
      <charset val="1"/>
    </font>
    <font>
      <b/>
      <sz val="14"/>
      <color rgb="FF1F4E79"/>
      <name val="Arial"/>
      <charset val="1"/>
    </font>
    <font>
      <sz val="9"/>
      <color rgb="FF808080"/>
      <name val="Arial"/>
      <charset val="1"/>
    </font>
    <font>
      <sz val="11"/>
      <color rgb="FF008000"/>
      <name val="Arial"/>
      <charset val="1"/>
    </font>
    <font>
      <sz val="10"/>
      <color rgb="FF008000"/>
      <name val="Arial"/>
      <charset val="1"/>
    </font>
    <font>
      <b/>
      <sz val="11"/>
      <name val="Arial"/>
      <charset val="1"/>
    </font>
    <font>
      <i/>
      <sz val="9"/>
      <color rgb="FF606060"/>
      <name val="Arial"/>
      <charset val="1"/>
    </font>
  </fonts>
  <fills count="7">
    <fill>
      <patternFill patternType="none"/>
    </fill>
    <fill>
      <patternFill patternType="gray125"/>
    </fill>
    <fill>
      <patternFill patternType="solid">
        <fgColor rgb="FF1F4E79"/>
        <bgColor rgb="FF003366"/>
      </patternFill>
    </fill>
    <fill>
      <patternFill patternType="solid">
        <fgColor rgb="FFFFFFF0"/>
        <bgColor rgb="FFFFFFFF"/>
      </patternFill>
    </fill>
    <fill>
      <patternFill patternType="solid">
        <fgColor rgb="FFD6E4F0"/>
        <bgColor rgb="FFE2EFDA"/>
      </patternFill>
    </fill>
    <fill>
      <patternFill patternType="solid">
        <fgColor rgb="FFE2EFDA"/>
        <bgColor rgb="FFF2F2F2"/>
      </patternFill>
    </fill>
    <fill>
      <patternFill patternType="solid">
        <fgColor rgb="FFF2F2F2"/>
        <bgColor rgb="FFE2EFDA"/>
      </patternFill>
    </fill>
  </fills>
  <borders count="3">
    <border>
      <left/>
      <right/>
      <top/>
      <bottom/>
      <diagonal/>
    </border>
    <border>
      <left style="thin">
        <color rgb="FFB0B0B0"/>
      </left>
      <right style="thin">
        <color rgb="FFB0B0B0"/>
      </right>
      <top style="thin">
        <color rgb="FFB0B0B0"/>
      </top>
      <bottom style="thin">
        <color rgb="FFB0B0B0"/>
      </bottom>
      <diagonal/>
    </border>
    <border>
      <left/>
      <right/>
      <top style="medium">
        <color rgb="FF1F4E79"/>
      </top>
      <bottom style="double">
        <color rgb="FF1F4E79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4" fillId="0" borderId="1" xfId="0" applyFont="1" applyBorder="1"/>
    <xf numFmtId="0" fontId="0" fillId="0" borderId="1" xfId="0" applyBorder="1"/>
    <xf numFmtId="0" fontId="7" fillId="0" borderId="1" xfId="0" applyFont="1" applyBorder="1"/>
    <xf numFmtId="0" fontId="4" fillId="4" borderId="1" xfId="0" applyFont="1" applyFill="1" applyBorder="1" applyAlignment="1">
      <alignment horizontal="center" vertical="center"/>
    </xf>
    <xf numFmtId="166" fontId="7" fillId="0" borderId="1" xfId="0" applyNumberFormat="1" applyFont="1" applyBorder="1" applyAlignment="1">
      <alignment horizontal="right" vertical="center"/>
    </xf>
    <xf numFmtId="0" fontId="4" fillId="0" borderId="2" xfId="0" applyFont="1" applyBorder="1"/>
    <xf numFmtId="166" fontId="4" fillId="0" borderId="2" xfId="0" applyNumberFormat="1" applyFont="1" applyBorder="1" applyAlignment="1">
      <alignment horizontal="right" vertical="center"/>
    </xf>
    <xf numFmtId="0" fontId="0" fillId="0" borderId="2" xfId="0" applyBorder="1"/>
    <xf numFmtId="0" fontId="7" fillId="0" borderId="1" xfId="0" applyFont="1" applyBorder="1" applyAlignment="1">
      <alignment horizontal="left" vertical="center"/>
    </xf>
    <xf numFmtId="165" fontId="7" fillId="0" borderId="1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left" vertical="center"/>
    </xf>
    <xf numFmtId="165" fontId="4" fillId="0" borderId="1" xfId="0" applyNumberFormat="1" applyFont="1" applyBorder="1" applyAlignment="1">
      <alignment horizontal="right" vertical="center"/>
    </xf>
    <xf numFmtId="0" fontId="9" fillId="5" borderId="2" xfId="0" applyFont="1" applyFill="1" applyBorder="1" applyAlignment="1">
      <alignment horizontal="left" vertical="center"/>
    </xf>
    <xf numFmtId="165" fontId="10" fillId="5" borderId="2" xfId="0" applyNumberFormat="1" applyFont="1" applyFill="1" applyBorder="1" applyAlignment="1">
      <alignment horizontal="right" vertical="center"/>
    </xf>
    <xf numFmtId="0" fontId="0" fillId="5" borderId="2" xfId="0" applyFill="1" applyBorder="1"/>
    <xf numFmtId="0" fontId="0" fillId="4" borderId="1" xfId="0" applyFill="1" applyBorder="1"/>
    <xf numFmtId="165" fontId="14" fillId="0" borderId="1" xfId="0" applyNumberFormat="1" applyFont="1" applyBorder="1" applyAlignment="1">
      <alignment horizontal="right" vertical="center"/>
    </xf>
    <xf numFmtId="165" fontId="15" fillId="0" borderId="1" xfId="0" applyNumberFormat="1" applyFont="1" applyBorder="1" applyAlignment="1">
      <alignment horizontal="right" vertical="center"/>
    </xf>
    <xf numFmtId="165" fontId="4" fillId="6" borderId="1" xfId="0" applyNumberFormat="1" applyFont="1" applyFill="1" applyBorder="1" applyAlignment="1">
      <alignment horizontal="right" vertical="center"/>
    </xf>
    <xf numFmtId="165" fontId="16" fillId="5" borderId="1" xfId="0" applyNumberFormat="1" applyFont="1" applyFill="1" applyBorder="1" applyAlignment="1">
      <alignment horizontal="right" vertical="center"/>
    </xf>
    <xf numFmtId="0" fontId="11" fillId="0" borderId="0" xfId="0" applyFont="1" applyAlignment="1">
      <alignment horizontal="left" vertical="center" wrapText="1"/>
    </xf>
    <xf numFmtId="0" fontId="3" fillId="2" borderId="0" xfId="0" applyFont="1" applyFill="1" applyAlignment="1">
      <alignment horizontal="left" vertical="center"/>
    </xf>
    <xf numFmtId="0" fontId="4" fillId="4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1" fillId="0" borderId="0" xfId="0" applyFont="1"/>
    <xf numFmtId="0" fontId="2" fillId="0" borderId="0" xfId="0" applyFont="1"/>
    <xf numFmtId="0" fontId="12" fillId="0" borderId="0" xfId="0" applyFont="1"/>
    <xf numFmtId="0" fontId="13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  <xf numFmtId="164" fontId="5" fillId="3" borderId="1" xfId="0" applyNumberFormat="1" applyFont="1" applyFill="1" applyBorder="1" applyAlignment="1">
      <alignment horizontal="left" vertical="top"/>
    </xf>
    <xf numFmtId="0" fontId="5" fillId="3" borderId="1" xfId="0" applyFont="1" applyFill="1" applyBorder="1" applyAlignment="1">
      <alignment horizontal="left" vertical="top"/>
    </xf>
    <xf numFmtId="0" fontId="5" fillId="3" borderId="1" xfId="0" applyFont="1" applyFill="1" applyBorder="1" applyAlignment="1" applyProtection="1">
      <alignment horizontal="left" vertical="top"/>
      <protection locked="0"/>
    </xf>
    <xf numFmtId="165" fontId="6" fillId="3" borderId="1" xfId="0" applyNumberFormat="1" applyFont="1" applyFill="1" applyBorder="1" applyAlignment="1" applyProtection="1">
      <alignment horizontal="right" vertical="center"/>
      <protection locked="0"/>
    </xf>
    <xf numFmtId="166" fontId="5" fillId="3" borderId="1" xfId="0" applyNumberFormat="1" applyFont="1" applyFill="1" applyBorder="1" applyAlignment="1" applyProtection="1">
      <alignment horizontal="right" vertical="center"/>
      <protection locked="0"/>
    </xf>
    <xf numFmtId="0" fontId="5" fillId="3" borderId="1" xfId="0" applyFont="1" applyFill="1" applyBorder="1" applyAlignment="1" applyProtection="1">
      <alignment horizontal="center" vertical="center"/>
      <protection locked="0"/>
    </xf>
    <xf numFmtId="0" fontId="5" fillId="3" borderId="1" xfId="0" applyFont="1" applyFill="1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0B0B0"/>
      <rgbColor rgb="FF808080"/>
      <rgbColor rgb="FF9999FF"/>
      <rgbColor rgb="FF993366"/>
      <rgbColor rgb="FFFFFFF0"/>
      <rgbColor rgb="FFF2F2F2"/>
      <rgbColor rgb="FF660066"/>
      <rgbColor rgb="FFFF8080"/>
      <rgbColor rgb="FF0066CC"/>
      <rgbColor rgb="FFD6E4F0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EFDA"/>
      <rgbColor rgb="FFFFFF99"/>
      <rgbColor rgb="FF99CCFF"/>
      <rgbColor rgb="FFFF99CC"/>
      <rgbColor rgb="FFCC99FF"/>
      <rgbColor rgb="FFFFCC99"/>
      <rgbColor rgb="FF2E75B6"/>
      <rgbColor rgb="FF33CCCC"/>
      <rgbColor rgb="FF99CC00"/>
      <rgbColor rgb="FFFFCC00"/>
      <rgbColor rgb="FFFF9900"/>
      <rgbColor rgb="FFFF6600"/>
      <rgbColor rgb="FF606060"/>
      <rgbColor rgb="FF969696"/>
      <rgbColor rgb="FF003366"/>
      <rgbColor rgb="FF339966"/>
      <rgbColor rgb="FF003300"/>
      <rgbColor rgb="FF333300"/>
      <rgbColor rgb="FF993300"/>
      <rgbColor rgb="FF993366"/>
      <rgbColor rgb="FF1F4E7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1F4E79"/>
    <pageSetUpPr fitToPage="1"/>
  </sheetPr>
  <dimension ref="B1:H61"/>
  <sheetViews>
    <sheetView tabSelected="1" topLeftCell="B1" zoomScale="85" zoomScaleNormal="85" workbookViewId="0">
      <selection activeCell="C5" sqref="C5:G5"/>
    </sheetView>
  </sheetViews>
  <sheetFormatPr defaultColWidth="8.7109375" defaultRowHeight="15" x14ac:dyDescent="0.25"/>
  <cols>
    <col min="1" max="1" width="3" customWidth="1"/>
    <col min="2" max="2" width="42" customWidth="1"/>
    <col min="3" max="3" width="20" customWidth="1"/>
    <col min="4" max="4" width="18" customWidth="1"/>
    <col min="5" max="6" width="14" customWidth="1"/>
    <col min="7" max="7" width="43.42578125" customWidth="1"/>
    <col min="8" max="8" width="3" customWidth="1"/>
  </cols>
  <sheetData>
    <row r="1" spans="2:7" ht="30" customHeight="1" x14ac:dyDescent="0.3">
      <c r="B1" s="25" t="s">
        <v>0</v>
      </c>
      <c r="C1" s="25"/>
      <c r="D1" s="25"/>
      <c r="E1" s="25"/>
      <c r="F1" s="25"/>
      <c r="G1" s="25"/>
    </row>
    <row r="2" spans="2:7" ht="19.5" customHeight="1" x14ac:dyDescent="0.25">
      <c r="B2" s="26" t="s">
        <v>1</v>
      </c>
      <c r="C2" s="26"/>
      <c r="D2" s="26"/>
      <c r="E2" s="26"/>
      <c r="F2" s="26"/>
      <c r="G2" s="26"/>
    </row>
    <row r="3" spans="2:7" ht="19.5" customHeight="1" x14ac:dyDescent="0.25"/>
    <row r="4" spans="2:7" ht="19.5" customHeight="1" x14ac:dyDescent="0.25">
      <c r="B4" s="22" t="s">
        <v>2</v>
      </c>
      <c r="C4" s="22"/>
      <c r="D4" s="22"/>
      <c r="E4" s="22"/>
      <c r="F4" s="22"/>
      <c r="G4" s="22"/>
    </row>
    <row r="5" spans="2:7" ht="19.5" customHeight="1" x14ac:dyDescent="0.25">
      <c r="B5" s="1" t="s">
        <v>3</v>
      </c>
      <c r="C5" s="32"/>
      <c r="D5" s="32"/>
      <c r="E5" s="32"/>
      <c r="F5" s="32"/>
      <c r="G5" s="32"/>
    </row>
    <row r="6" spans="2:7" ht="19.5" customHeight="1" x14ac:dyDescent="0.25">
      <c r="B6" s="1" t="s">
        <v>4</v>
      </c>
      <c r="C6" s="32"/>
      <c r="D6" s="32"/>
      <c r="E6" s="32"/>
      <c r="F6" s="32"/>
      <c r="G6" s="32"/>
    </row>
    <row r="7" spans="2:7" ht="19.5" customHeight="1" x14ac:dyDescent="0.25">
      <c r="B7" s="1" t="s">
        <v>5</v>
      </c>
      <c r="C7" s="32"/>
      <c r="D7" s="32"/>
      <c r="E7" s="32"/>
      <c r="F7" s="32"/>
      <c r="G7" s="32"/>
    </row>
    <row r="8" spans="2:7" ht="19.5" customHeight="1" x14ac:dyDescent="0.25">
      <c r="B8" s="1" t="s">
        <v>6</v>
      </c>
      <c r="C8" s="30">
        <f ca="1">TODAY()</f>
        <v>46134</v>
      </c>
      <c r="D8" s="30"/>
      <c r="E8" s="30"/>
      <c r="F8" s="30"/>
      <c r="G8" s="30"/>
    </row>
    <row r="9" spans="2:7" ht="19.5" customHeight="1" x14ac:dyDescent="0.25">
      <c r="B9" s="1" t="s">
        <v>7</v>
      </c>
      <c r="C9" s="31" t="s">
        <v>79</v>
      </c>
      <c r="D9" s="31"/>
      <c r="E9" s="31"/>
      <c r="F9" s="31"/>
      <c r="G9" s="31"/>
    </row>
    <row r="10" spans="2:7" ht="19.5" customHeight="1" x14ac:dyDescent="0.25"/>
    <row r="11" spans="2:7" ht="19.5" customHeight="1" x14ac:dyDescent="0.25">
      <c r="B11" s="22" t="s">
        <v>8</v>
      </c>
      <c r="C11" s="22"/>
      <c r="D11" s="22"/>
      <c r="E11" s="22"/>
      <c r="F11" s="22"/>
      <c r="G11" s="22"/>
    </row>
    <row r="12" spans="2:7" ht="19.5" customHeight="1" x14ac:dyDescent="0.25">
      <c r="B12" s="1" t="s">
        <v>9</v>
      </c>
      <c r="C12" s="33">
        <v>0</v>
      </c>
      <c r="D12" s="2"/>
      <c r="E12" s="2"/>
      <c r="F12" s="2"/>
      <c r="G12" s="2"/>
    </row>
    <row r="13" spans="2:7" ht="19.5" customHeight="1" x14ac:dyDescent="0.25">
      <c r="B13" s="3" t="s">
        <v>10</v>
      </c>
      <c r="C13" s="34">
        <v>0</v>
      </c>
      <c r="D13" s="2"/>
      <c r="E13" s="2"/>
      <c r="F13" s="2"/>
      <c r="G13" s="2"/>
    </row>
    <row r="14" spans="2:7" ht="19.5" customHeight="1" x14ac:dyDescent="0.25"/>
    <row r="15" spans="2:7" ht="19.5" customHeight="1" x14ac:dyDescent="0.25">
      <c r="B15" s="22" t="s">
        <v>11</v>
      </c>
      <c r="C15" s="22"/>
      <c r="D15" s="22"/>
      <c r="E15" s="22"/>
      <c r="F15" s="22"/>
      <c r="G15" s="22"/>
    </row>
    <row r="16" spans="2:7" ht="78" customHeight="1" x14ac:dyDescent="0.25">
      <c r="B16" s="4" t="s">
        <v>12</v>
      </c>
      <c r="C16" s="4" t="s">
        <v>13</v>
      </c>
      <c r="D16" s="4" t="s">
        <v>14</v>
      </c>
      <c r="E16" s="23" t="s">
        <v>78</v>
      </c>
      <c r="F16" s="23"/>
      <c r="G16" s="4" t="s">
        <v>15</v>
      </c>
    </row>
    <row r="17" spans="2:8" ht="19.5" customHeight="1" x14ac:dyDescent="0.25">
      <c r="B17" s="3" t="s">
        <v>16</v>
      </c>
      <c r="C17" s="34">
        <v>0</v>
      </c>
      <c r="D17" s="5">
        <f t="shared" ref="D17:D24" si="0">C17/12</f>
        <v>0</v>
      </c>
      <c r="E17" s="35"/>
      <c r="F17" s="35"/>
      <c r="G17" s="36"/>
    </row>
    <row r="18" spans="2:8" ht="19.5" customHeight="1" x14ac:dyDescent="0.25">
      <c r="B18" s="3" t="s">
        <v>17</v>
      </c>
      <c r="C18" s="34">
        <v>0</v>
      </c>
      <c r="D18" s="5">
        <f t="shared" si="0"/>
        <v>0</v>
      </c>
      <c r="E18" s="35"/>
      <c r="F18" s="35"/>
      <c r="G18" s="36"/>
    </row>
    <row r="19" spans="2:8" ht="19.5" customHeight="1" x14ac:dyDescent="0.25">
      <c r="B19" s="3" t="s">
        <v>18</v>
      </c>
      <c r="C19" s="34">
        <v>0</v>
      </c>
      <c r="D19" s="5">
        <f t="shared" si="0"/>
        <v>0</v>
      </c>
      <c r="E19" s="35"/>
      <c r="F19" s="35"/>
      <c r="G19" s="36"/>
    </row>
    <row r="20" spans="2:8" ht="19.5" customHeight="1" x14ac:dyDescent="0.25">
      <c r="B20" s="3" t="s">
        <v>19</v>
      </c>
      <c r="C20" s="34">
        <v>0</v>
      </c>
      <c r="D20" s="5">
        <f t="shared" si="0"/>
        <v>0</v>
      </c>
      <c r="E20" s="35"/>
      <c r="F20" s="35"/>
      <c r="G20" s="36"/>
    </row>
    <row r="21" spans="2:8" ht="19.5" customHeight="1" x14ac:dyDescent="0.25">
      <c r="B21" s="3" t="s">
        <v>20</v>
      </c>
      <c r="C21" s="34">
        <v>0</v>
      </c>
      <c r="D21" s="5">
        <f t="shared" si="0"/>
        <v>0</v>
      </c>
      <c r="E21" s="35"/>
      <c r="F21" s="35"/>
      <c r="G21" s="36"/>
    </row>
    <row r="22" spans="2:8" ht="19.5" customHeight="1" x14ac:dyDescent="0.25">
      <c r="B22" s="3" t="s">
        <v>21</v>
      </c>
      <c r="C22" s="34">
        <v>0</v>
      </c>
      <c r="D22" s="5">
        <f t="shared" si="0"/>
        <v>0</v>
      </c>
      <c r="E22" s="35"/>
      <c r="F22" s="35"/>
      <c r="G22" s="36"/>
    </row>
    <row r="23" spans="2:8" ht="19.5" customHeight="1" x14ac:dyDescent="0.25">
      <c r="B23" s="3" t="s">
        <v>22</v>
      </c>
      <c r="C23" s="34">
        <v>0</v>
      </c>
      <c r="D23" s="5">
        <f t="shared" si="0"/>
        <v>0</v>
      </c>
      <c r="E23" s="35"/>
      <c r="F23" s="35"/>
      <c r="G23" s="36"/>
    </row>
    <row r="24" spans="2:8" ht="19.5" customHeight="1" x14ac:dyDescent="0.25">
      <c r="B24" s="3" t="s">
        <v>22</v>
      </c>
      <c r="C24" s="34">
        <v>0</v>
      </c>
      <c r="D24" s="5">
        <f t="shared" si="0"/>
        <v>0</v>
      </c>
      <c r="E24" s="35"/>
      <c r="F24" s="35"/>
      <c r="G24" s="36"/>
    </row>
    <row r="25" spans="2:8" ht="19.5" customHeight="1" x14ac:dyDescent="0.25">
      <c r="E25" s="24" t="s">
        <v>23</v>
      </c>
      <c r="F25" s="24"/>
      <c r="G25" s="24"/>
    </row>
    <row r="26" spans="2:8" ht="19.5" customHeight="1" x14ac:dyDescent="0.25">
      <c r="B26" s="6" t="s">
        <v>24</v>
      </c>
      <c r="C26" s="7">
        <f>SUM(C17:C24)</f>
        <v>0</v>
      </c>
      <c r="D26" s="7">
        <f>SUM(D17:D24)</f>
        <v>0</v>
      </c>
      <c r="E26" s="8"/>
      <c r="F26" s="8"/>
      <c r="G26" s="8"/>
    </row>
    <row r="27" spans="2:8" ht="19.5" customHeight="1" x14ac:dyDescent="0.25"/>
    <row r="28" spans="2:8" ht="19.5" customHeight="1" x14ac:dyDescent="0.25">
      <c r="B28" s="22" t="s">
        <v>25</v>
      </c>
      <c r="C28" s="22"/>
      <c r="D28" s="22"/>
      <c r="E28" s="22"/>
      <c r="F28" s="22"/>
      <c r="G28" s="22"/>
    </row>
    <row r="29" spans="2:8" ht="19.5" customHeight="1" x14ac:dyDescent="0.25">
      <c r="B29" s="9" t="s">
        <v>26</v>
      </c>
      <c r="C29" s="10">
        <f>D26</f>
        <v>0</v>
      </c>
      <c r="D29" s="2"/>
      <c r="E29" s="2"/>
      <c r="F29" s="2"/>
      <c r="G29" s="2"/>
      <c r="H29" s="2"/>
    </row>
    <row r="30" spans="2:8" ht="19.5" customHeight="1" x14ac:dyDescent="0.25">
      <c r="B30" s="11" t="s">
        <v>27</v>
      </c>
      <c r="C30" s="12">
        <f>C29*2</f>
        <v>0</v>
      </c>
      <c r="D30" s="2"/>
      <c r="E30" s="2"/>
      <c r="F30" s="2"/>
      <c r="G30" s="2"/>
      <c r="H30" s="2"/>
    </row>
    <row r="31" spans="2:8" ht="7.5" customHeight="1" x14ac:dyDescent="0.25"/>
    <row r="32" spans="2:8" ht="19.5" customHeight="1" x14ac:dyDescent="0.25">
      <c r="B32" s="22" t="s">
        <v>28</v>
      </c>
      <c r="C32" s="22"/>
      <c r="D32" s="22"/>
      <c r="E32" s="22"/>
      <c r="F32" s="22"/>
      <c r="G32" s="22"/>
    </row>
    <row r="33" spans="2:8" ht="19.5" customHeight="1" x14ac:dyDescent="0.25">
      <c r="B33" s="11" t="s">
        <v>29</v>
      </c>
      <c r="C33" s="12">
        <f>C12</f>
        <v>0</v>
      </c>
      <c r="D33" s="2"/>
      <c r="E33" s="2"/>
      <c r="F33" s="2"/>
      <c r="G33" s="2"/>
      <c r="H33" s="2"/>
    </row>
    <row r="34" spans="2:8" ht="19.5" customHeight="1" x14ac:dyDescent="0.25">
      <c r="B34" s="9" t="s">
        <v>30</v>
      </c>
      <c r="C34" s="10">
        <f>C30</f>
        <v>0</v>
      </c>
      <c r="D34" s="2"/>
      <c r="E34" s="2"/>
      <c r="F34" s="2"/>
      <c r="G34" s="2"/>
      <c r="H34" s="2"/>
    </row>
    <row r="35" spans="2:8" ht="19.5" customHeight="1" x14ac:dyDescent="0.25">
      <c r="B35" s="11" t="s">
        <v>31</v>
      </c>
      <c r="C35" s="12">
        <f>C34-C33</f>
        <v>0</v>
      </c>
      <c r="D35" s="2"/>
      <c r="E35" s="2"/>
      <c r="F35" s="2"/>
      <c r="G35" s="2"/>
      <c r="H35" s="2"/>
    </row>
    <row r="36" spans="2:8" ht="7.5" customHeight="1" x14ac:dyDescent="0.25"/>
    <row r="37" spans="2:8" ht="19.5" customHeight="1" x14ac:dyDescent="0.25">
      <c r="B37" s="22" t="s">
        <v>32</v>
      </c>
      <c r="C37" s="22"/>
      <c r="D37" s="22"/>
      <c r="E37" s="22"/>
      <c r="F37" s="22"/>
      <c r="G37" s="22"/>
    </row>
    <row r="38" spans="2:8" ht="19.5" customHeight="1" x14ac:dyDescent="0.25">
      <c r="B38" s="9" t="s">
        <v>33</v>
      </c>
      <c r="C38" s="10">
        <f>C29</f>
        <v>0</v>
      </c>
      <c r="D38" s="2"/>
      <c r="E38" s="2"/>
      <c r="F38" s="2"/>
      <c r="G38" s="2"/>
      <c r="H38" s="2"/>
    </row>
    <row r="39" spans="2:8" ht="19.5" customHeight="1" x14ac:dyDescent="0.25">
      <c r="B39" s="9" t="s">
        <v>34</v>
      </c>
      <c r="C39" s="10">
        <f>IF(C35&gt;0, C35/12, 0)</f>
        <v>0</v>
      </c>
      <c r="D39" s="2"/>
      <c r="E39" s="2"/>
      <c r="F39" s="2"/>
      <c r="G39" s="2"/>
      <c r="H39" s="2"/>
    </row>
    <row r="40" spans="2:8" ht="7.5" customHeight="1" x14ac:dyDescent="0.25"/>
    <row r="41" spans="2:8" ht="19.5" customHeight="1" x14ac:dyDescent="0.25">
      <c r="B41" s="13" t="s">
        <v>35</v>
      </c>
      <c r="C41" s="14">
        <f>C38+C39</f>
        <v>0</v>
      </c>
      <c r="D41" s="15"/>
      <c r="E41" s="15"/>
      <c r="F41" s="15"/>
      <c r="G41" s="15"/>
      <c r="H41" s="15"/>
    </row>
    <row r="42" spans="2:8" ht="7.5" customHeight="1" x14ac:dyDescent="0.25"/>
    <row r="43" spans="2:8" ht="19.5" customHeight="1" x14ac:dyDescent="0.25">
      <c r="B43" s="9" t="s">
        <v>36</v>
      </c>
      <c r="C43" s="10">
        <f>C13</f>
        <v>0</v>
      </c>
      <c r="D43" s="2"/>
      <c r="E43" s="2"/>
      <c r="F43" s="2"/>
      <c r="G43" s="2"/>
      <c r="H43" s="2"/>
    </row>
    <row r="44" spans="2:8" ht="19.5" customHeight="1" x14ac:dyDescent="0.25">
      <c r="B44" s="9" t="s">
        <v>37</v>
      </c>
      <c r="C44" s="10">
        <f>C41-C13</f>
        <v>0</v>
      </c>
      <c r="D44" s="2"/>
      <c r="E44" s="2"/>
      <c r="F44" s="2"/>
      <c r="G44" s="2"/>
      <c r="H44" s="2"/>
    </row>
    <row r="45" spans="2:8" ht="7.5" customHeight="1" x14ac:dyDescent="0.25"/>
    <row r="46" spans="2:8" ht="19.5" customHeight="1" x14ac:dyDescent="0.25">
      <c r="B46" s="22" t="s">
        <v>38</v>
      </c>
      <c r="C46" s="22"/>
      <c r="D46" s="22"/>
      <c r="E46" s="22"/>
      <c r="F46" s="22"/>
      <c r="G46" s="22"/>
    </row>
    <row r="47" spans="2:8" ht="19.5" customHeight="1" x14ac:dyDescent="0.25">
      <c r="B47" s="9" t="s">
        <v>39</v>
      </c>
      <c r="C47" s="10">
        <f>C12</f>
        <v>0</v>
      </c>
      <c r="D47" s="2"/>
      <c r="E47" s="2"/>
      <c r="F47" s="2"/>
      <c r="G47" s="2"/>
      <c r="H47" s="2"/>
    </row>
    <row r="48" spans="2:8" ht="19.5" customHeight="1" x14ac:dyDescent="0.25">
      <c r="B48" s="9" t="s">
        <v>40</v>
      </c>
      <c r="C48" s="10">
        <f>C41*12</f>
        <v>0</v>
      </c>
      <c r="D48" s="2"/>
      <c r="E48" s="2"/>
      <c r="F48" s="2"/>
      <c r="G48" s="2"/>
      <c r="H48" s="2"/>
    </row>
    <row r="49" spans="2:8" ht="19.5" customHeight="1" x14ac:dyDescent="0.25">
      <c r="B49" s="9" t="s">
        <v>41</v>
      </c>
      <c r="C49" s="10">
        <f>C26</f>
        <v>0</v>
      </c>
      <c r="D49" s="2"/>
      <c r="E49" s="2"/>
      <c r="F49" s="2"/>
      <c r="G49" s="2"/>
      <c r="H49" s="2"/>
    </row>
    <row r="50" spans="2:8" ht="19.5" customHeight="1" x14ac:dyDescent="0.25">
      <c r="B50" s="11" t="s">
        <v>42</v>
      </c>
      <c r="C50" s="12">
        <f>C47+C48-C49</f>
        <v>0</v>
      </c>
      <c r="D50" s="2"/>
      <c r="E50" s="2"/>
      <c r="F50" s="2"/>
      <c r="G50" s="2"/>
      <c r="H50" s="2"/>
    </row>
    <row r="51" spans="2:8" ht="19.5" customHeight="1" x14ac:dyDescent="0.25">
      <c r="B51" s="9" t="s">
        <v>43</v>
      </c>
      <c r="C51" s="10">
        <f>C30</f>
        <v>0</v>
      </c>
      <c r="D51" s="2"/>
      <c r="E51" s="2"/>
      <c r="F51" s="2"/>
      <c r="G51" s="2"/>
      <c r="H51" s="2"/>
    </row>
    <row r="52" spans="2:8" ht="19.5" customHeight="1" x14ac:dyDescent="0.25">
      <c r="B52" s="13" t="s">
        <v>44</v>
      </c>
      <c r="C52" s="14">
        <f>C50-C51</f>
        <v>0</v>
      </c>
      <c r="D52" s="15"/>
      <c r="E52" s="15"/>
      <c r="F52" s="15"/>
      <c r="G52" s="15"/>
      <c r="H52" s="15"/>
    </row>
    <row r="53" spans="2:8" ht="19.5" customHeight="1" x14ac:dyDescent="0.25"/>
    <row r="54" spans="2:8" ht="19.5" customHeight="1" x14ac:dyDescent="0.25">
      <c r="B54" s="22" t="s">
        <v>45</v>
      </c>
      <c r="C54" s="22"/>
      <c r="D54" s="22"/>
      <c r="E54" s="22"/>
      <c r="F54" s="22"/>
      <c r="G54" s="22"/>
    </row>
    <row r="55" spans="2:8" ht="31.5" customHeight="1" x14ac:dyDescent="0.25">
      <c r="B55" s="21" t="s">
        <v>46</v>
      </c>
      <c r="C55" s="21"/>
      <c r="D55" s="21"/>
      <c r="E55" s="21"/>
      <c r="F55" s="21"/>
      <c r="G55" s="21"/>
    </row>
    <row r="56" spans="2:8" ht="31.5" customHeight="1" x14ac:dyDescent="0.25">
      <c r="B56" s="21" t="s">
        <v>47</v>
      </c>
      <c r="C56" s="21"/>
      <c r="D56" s="21"/>
      <c r="E56" s="21"/>
      <c r="F56" s="21"/>
      <c r="G56" s="21"/>
    </row>
    <row r="57" spans="2:8" ht="31.5" customHeight="1" x14ac:dyDescent="0.25">
      <c r="B57" s="21" t="s">
        <v>48</v>
      </c>
      <c r="C57" s="21"/>
      <c r="D57" s="21"/>
      <c r="E57" s="21"/>
      <c r="F57" s="21"/>
      <c r="G57" s="21"/>
    </row>
    <row r="58" spans="2:8" ht="31.5" customHeight="1" x14ac:dyDescent="0.25">
      <c r="B58" s="21" t="s">
        <v>49</v>
      </c>
      <c r="C58" s="21"/>
      <c r="D58" s="21"/>
      <c r="E58" s="21"/>
      <c r="F58" s="21"/>
      <c r="G58" s="21"/>
    </row>
    <row r="59" spans="2:8" ht="31.5" customHeight="1" x14ac:dyDescent="0.25">
      <c r="B59" s="21" t="s">
        <v>50</v>
      </c>
      <c r="C59" s="21"/>
      <c r="D59" s="21"/>
      <c r="E59" s="21"/>
      <c r="F59" s="21"/>
      <c r="G59" s="21"/>
    </row>
    <row r="60" spans="2:8" ht="19.5" customHeight="1" x14ac:dyDescent="0.25"/>
    <row r="61" spans="2:8" ht="19.5" customHeight="1" x14ac:dyDescent="0.25"/>
  </sheetData>
  <sheetProtection algorithmName="SHA-512" hashValue="StYMuPQkxJuVXJyScdLDXJbmzhEj0aB97VAOTYGUv9xtSv4XyIotvA8nFHvEXAdAG2d06tiKF8+GLZwreK+W7A==" saltValue="357/nAhDWJNlf1dsr+anWg==" spinCount="100000" sheet="1" objects="1" scenarios="1" selectLockedCells="1"/>
  <mergeCells count="22">
    <mergeCell ref="B1:G1"/>
    <mergeCell ref="B2:G2"/>
    <mergeCell ref="B4:G4"/>
    <mergeCell ref="C5:G5"/>
    <mergeCell ref="C6:G6"/>
    <mergeCell ref="C7:G7"/>
    <mergeCell ref="C8:G8"/>
    <mergeCell ref="C9:G9"/>
    <mergeCell ref="B11:G11"/>
    <mergeCell ref="B15:G15"/>
    <mergeCell ref="E16:F16"/>
    <mergeCell ref="E25:G25"/>
    <mergeCell ref="B28:G28"/>
    <mergeCell ref="B32:G32"/>
    <mergeCell ref="B37:G37"/>
    <mergeCell ref="B58:G58"/>
    <mergeCell ref="B59:G59"/>
    <mergeCell ref="B46:G46"/>
    <mergeCell ref="B54:G54"/>
    <mergeCell ref="B55:G55"/>
    <mergeCell ref="B56:G56"/>
    <mergeCell ref="B57:G57"/>
  </mergeCells>
  <dataValidations count="1">
    <dataValidation type="list" allowBlank="1" errorTitle="Invalid Month" error="Enter a month number 1-12" promptTitle="Due Month" prompt="Enter month number (1=Jan, 12=Dec). Leave blank for monthly items." sqref="E17:F24" xr:uid="{00000000-0002-0000-0000-000000000000}">
      <formula1>"1,2,3,4,5,6,7,8,9,10,11,12"</formula1>
      <formula2>0</formula2>
    </dataValidation>
  </dataValidations>
  <pageMargins left="0.75" right="0.75" top="1" bottom="1" header="0.511811023622047" footer="0.511811023622047"/>
  <pageSetup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2E75B6"/>
    <pageSetUpPr fitToPage="1"/>
  </sheetPr>
  <dimension ref="B2:N22"/>
  <sheetViews>
    <sheetView zoomScaleNormal="100" workbookViewId="0">
      <selection activeCell="B2" sqref="B2:N23"/>
    </sheetView>
  </sheetViews>
  <sheetFormatPr defaultColWidth="8.7109375" defaultRowHeight="15" x14ac:dyDescent="0.25"/>
  <cols>
    <col min="1" max="1" width="3" customWidth="1"/>
    <col min="2" max="2" width="32" customWidth="1"/>
    <col min="3" max="14" width="13" customWidth="1"/>
  </cols>
  <sheetData>
    <row r="2" spans="2:14" ht="18" x14ac:dyDescent="0.25">
      <c r="B2" s="27" t="s">
        <v>51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</row>
    <row r="3" spans="2:14" ht="15" customHeight="1" x14ac:dyDescent="0.25">
      <c r="B3" s="28" t="s">
        <v>52</v>
      </c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</row>
    <row r="5" spans="2:14" x14ac:dyDescent="0.25">
      <c r="B5" s="16"/>
      <c r="C5" s="4" t="s">
        <v>53</v>
      </c>
      <c r="D5" s="4" t="s">
        <v>54</v>
      </c>
      <c r="E5" s="4" t="s">
        <v>55</v>
      </c>
      <c r="F5" s="4" t="s">
        <v>56</v>
      </c>
      <c r="G5" s="4" t="s">
        <v>57</v>
      </c>
      <c r="H5" s="4" t="s">
        <v>58</v>
      </c>
      <c r="I5" s="4" t="s">
        <v>59</v>
      </c>
      <c r="J5" s="4" t="s">
        <v>60</v>
      </c>
      <c r="K5" s="4" t="s">
        <v>61</v>
      </c>
      <c r="L5" s="4" t="s">
        <v>62</v>
      </c>
      <c r="M5" s="4" t="s">
        <v>63</v>
      </c>
      <c r="N5" s="4" t="s">
        <v>64</v>
      </c>
    </row>
    <row r="6" spans="2:14" x14ac:dyDescent="0.25">
      <c r="B6" s="3" t="s">
        <v>39</v>
      </c>
      <c r="C6" s="17">
        <f>'Escrow Analysis'!C12</f>
        <v>0</v>
      </c>
      <c r="D6" s="10">
        <f t="shared" ref="D6:N6" si="0">C16</f>
        <v>0</v>
      </c>
      <c r="E6" s="10">
        <f t="shared" si="0"/>
        <v>0</v>
      </c>
      <c r="F6" s="10">
        <f t="shared" si="0"/>
        <v>0</v>
      </c>
      <c r="G6" s="10">
        <f t="shared" si="0"/>
        <v>0</v>
      </c>
      <c r="H6" s="10">
        <f t="shared" si="0"/>
        <v>0</v>
      </c>
      <c r="I6" s="10">
        <f t="shared" si="0"/>
        <v>0</v>
      </c>
      <c r="J6" s="10">
        <f t="shared" si="0"/>
        <v>0</v>
      </c>
      <c r="K6" s="10">
        <f t="shared" si="0"/>
        <v>0</v>
      </c>
      <c r="L6" s="10">
        <f t="shared" si="0"/>
        <v>0</v>
      </c>
      <c r="M6" s="10">
        <f t="shared" si="0"/>
        <v>0</v>
      </c>
      <c r="N6" s="10">
        <f t="shared" si="0"/>
        <v>0</v>
      </c>
    </row>
    <row r="7" spans="2:14" x14ac:dyDescent="0.25">
      <c r="B7" s="3" t="s">
        <v>65</v>
      </c>
      <c r="C7" s="17">
        <f>'Escrow Analysis'!C41</f>
        <v>0</v>
      </c>
      <c r="D7" s="17">
        <f>'Escrow Analysis'!C41</f>
        <v>0</v>
      </c>
      <c r="E7" s="17">
        <f>'Escrow Analysis'!C41</f>
        <v>0</v>
      </c>
      <c r="F7" s="17">
        <f>'Escrow Analysis'!C41</f>
        <v>0</v>
      </c>
      <c r="G7" s="17">
        <f>'Escrow Analysis'!C41</f>
        <v>0</v>
      </c>
      <c r="H7" s="17">
        <f>'Escrow Analysis'!C41</f>
        <v>0</v>
      </c>
      <c r="I7" s="17">
        <f>'Escrow Analysis'!C41</f>
        <v>0</v>
      </c>
      <c r="J7" s="17">
        <f>'Escrow Analysis'!C41</f>
        <v>0</v>
      </c>
      <c r="K7" s="17">
        <f>'Escrow Analysis'!C41</f>
        <v>0</v>
      </c>
      <c r="L7" s="17">
        <f>'Escrow Analysis'!C41</f>
        <v>0</v>
      </c>
      <c r="M7" s="17">
        <f>'Escrow Analysis'!C41</f>
        <v>0</v>
      </c>
      <c r="N7" s="17">
        <f>'Escrow Analysis'!C41</f>
        <v>0</v>
      </c>
    </row>
    <row r="8" spans="2:14" x14ac:dyDescent="0.25">
      <c r="B8" s="3" t="s">
        <v>66</v>
      </c>
      <c r="C8" s="18">
        <f>IF(AND('Escrow Analysis'!E17="",'Escrow Analysis'!F17=""),'Escrow Analysis'!C17/12,IF('Escrow Analysis'!F17&lt;&gt;"",IF(OR(1='Escrow Analysis'!E17,1='Escrow Analysis'!F17),'Escrow Analysis'!C17/2,0),IF(1='Escrow Analysis'!E17,'Escrow Analysis'!C17,0)))</f>
        <v>0</v>
      </c>
      <c r="D8" s="18">
        <f>IF(AND('Escrow Analysis'!E17="",'Escrow Analysis'!F17=""),'Escrow Analysis'!C17/12,IF('Escrow Analysis'!F17&lt;&gt;"",IF(OR(2='Escrow Analysis'!E17,2='Escrow Analysis'!F17),'Escrow Analysis'!C17/2,0),IF(2='Escrow Analysis'!E17,'Escrow Analysis'!C17,0)))</f>
        <v>0</v>
      </c>
      <c r="E8" s="18">
        <f>IF(AND('Escrow Analysis'!E17="",'Escrow Analysis'!F17=""),'Escrow Analysis'!C17/12,IF('Escrow Analysis'!F17&lt;&gt;"",IF(OR(3='Escrow Analysis'!E17,3='Escrow Analysis'!F17),'Escrow Analysis'!C17/2,0),IF(3='Escrow Analysis'!E17,'Escrow Analysis'!C17,0)))</f>
        <v>0</v>
      </c>
      <c r="F8" s="18">
        <f>IF(AND('Escrow Analysis'!E17="",'Escrow Analysis'!F17=""),'Escrow Analysis'!C17/12,IF('Escrow Analysis'!F17&lt;&gt;"",IF(OR(4='Escrow Analysis'!E17,4='Escrow Analysis'!F17),'Escrow Analysis'!C17/2,0),IF(4='Escrow Analysis'!E17,'Escrow Analysis'!C17,0)))</f>
        <v>0</v>
      </c>
      <c r="G8" s="18">
        <f>IF(AND('Escrow Analysis'!E17="",'Escrow Analysis'!F17=""),'Escrow Analysis'!C17/12,IF('Escrow Analysis'!F17&lt;&gt;"",IF(OR(5='Escrow Analysis'!E17,5='Escrow Analysis'!F17),'Escrow Analysis'!C17/2,0),IF(5='Escrow Analysis'!E17,'Escrow Analysis'!C17,0)))</f>
        <v>0</v>
      </c>
      <c r="H8" s="18">
        <f>IF(AND('Escrow Analysis'!E17="",'Escrow Analysis'!F17=""),'Escrow Analysis'!C17/12,IF('Escrow Analysis'!F17&lt;&gt;"",IF(OR(6='Escrow Analysis'!E17,6='Escrow Analysis'!F17),'Escrow Analysis'!C17/2,0),IF(6='Escrow Analysis'!E17,'Escrow Analysis'!C17,0)))</f>
        <v>0</v>
      </c>
      <c r="I8" s="18">
        <f>IF(AND('Escrow Analysis'!E17="",'Escrow Analysis'!F17=""),'Escrow Analysis'!C17/12,IF('Escrow Analysis'!F17&lt;&gt;"",IF(OR(7='Escrow Analysis'!E17,7='Escrow Analysis'!F17),'Escrow Analysis'!C17/2,0),IF(7='Escrow Analysis'!E17,'Escrow Analysis'!C17,0)))</f>
        <v>0</v>
      </c>
      <c r="J8" s="18">
        <f>IF(AND('Escrow Analysis'!E17="",'Escrow Analysis'!F17=""),'Escrow Analysis'!C17/12,IF('Escrow Analysis'!F17&lt;&gt;"",IF(OR(8='Escrow Analysis'!E17,8='Escrow Analysis'!F17),'Escrow Analysis'!C17/2,0),IF(8='Escrow Analysis'!E17,'Escrow Analysis'!C17,0)))</f>
        <v>0</v>
      </c>
      <c r="K8" s="18">
        <f>IF(AND('Escrow Analysis'!E17="",'Escrow Analysis'!F17=""),'Escrow Analysis'!C17/12,IF('Escrow Analysis'!F17&lt;&gt;"",IF(OR(9='Escrow Analysis'!E17,9='Escrow Analysis'!F17),'Escrow Analysis'!C17/2,0),IF(9='Escrow Analysis'!E17,'Escrow Analysis'!C17,0)))</f>
        <v>0</v>
      </c>
      <c r="L8" s="18">
        <f>IF(AND('Escrow Analysis'!E17="",'Escrow Analysis'!F17=""),'Escrow Analysis'!C17/12,IF('Escrow Analysis'!F17&lt;&gt;"",IF(OR(10='Escrow Analysis'!E17,10='Escrow Analysis'!F17),'Escrow Analysis'!C17/2,0),IF(10='Escrow Analysis'!E17,'Escrow Analysis'!C17,0)))</f>
        <v>0</v>
      </c>
      <c r="M8" s="18">
        <f>IF(AND('Escrow Analysis'!E17="",'Escrow Analysis'!F17=""),'Escrow Analysis'!C17/12,IF('Escrow Analysis'!F17&lt;&gt;"",IF(OR(11='Escrow Analysis'!E17,11='Escrow Analysis'!F17),'Escrow Analysis'!C17/2,0),IF(11='Escrow Analysis'!E17,'Escrow Analysis'!C17,0)))</f>
        <v>0</v>
      </c>
      <c r="N8" s="18">
        <f>IF(AND('Escrow Analysis'!E17="",'Escrow Analysis'!F17=""),'Escrow Analysis'!C17/12,IF('Escrow Analysis'!F17&lt;&gt;"",IF(OR(12='Escrow Analysis'!E17,12='Escrow Analysis'!F17),'Escrow Analysis'!C17/2,0),IF(12='Escrow Analysis'!E17,'Escrow Analysis'!C17,0)))</f>
        <v>0</v>
      </c>
    </row>
    <row r="9" spans="2:14" x14ac:dyDescent="0.25">
      <c r="B9" s="3" t="s">
        <v>67</v>
      </c>
      <c r="C9" s="18">
        <f>IF(AND('Escrow Analysis'!E18="",'Escrow Analysis'!F18=""),'Escrow Analysis'!C18/12,IF('Escrow Analysis'!F18&lt;&gt;"",IF(OR(1='Escrow Analysis'!E18,1='Escrow Analysis'!F18),'Escrow Analysis'!C18/2,0),IF(1='Escrow Analysis'!E18,'Escrow Analysis'!C18,0)))</f>
        <v>0</v>
      </c>
      <c r="D9" s="18">
        <f>IF(AND('Escrow Analysis'!E18="",'Escrow Analysis'!F18=""),'Escrow Analysis'!C18/12,IF('Escrow Analysis'!F18&lt;&gt;"",IF(OR(2='Escrow Analysis'!E18,2='Escrow Analysis'!F18),'Escrow Analysis'!C18/2,0),IF(2='Escrow Analysis'!E18,'Escrow Analysis'!C18,0)))</f>
        <v>0</v>
      </c>
      <c r="E9" s="18">
        <f>IF(AND('Escrow Analysis'!E18="",'Escrow Analysis'!F18=""),'Escrow Analysis'!C18/12,IF('Escrow Analysis'!F18&lt;&gt;"",IF(OR(3='Escrow Analysis'!E18,3='Escrow Analysis'!F18),'Escrow Analysis'!C18/2,0),IF(3='Escrow Analysis'!E18,'Escrow Analysis'!C18,0)))</f>
        <v>0</v>
      </c>
      <c r="F9" s="18">
        <f>IF(AND('Escrow Analysis'!E18="",'Escrow Analysis'!F18=""),'Escrow Analysis'!C18/12,IF('Escrow Analysis'!F18&lt;&gt;"",IF(OR(4='Escrow Analysis'!E18,4='Escrow Analysis'!F18),'Escrow Analysis'!C18/2,0),IF(4='Escrow Analysis'!E18,'Escrow Analysis'!C18,0)))</f>
        <v>0</v>
      </c>
      <c r="G9" s="18">
        <f>IF(AND('Escrow Analysis'!E18="",'Escrow Analysis'!F18=""),'Escrow Analysis'!C18/12,IF('Escrow Analysis'!F18&lt;&gt;"",IF(OR(5='Escrow Analysis'!E18,5='Escrow Analysis'!F18),'Escrow Analysis'!C18/2,0),IF(5='Escrow Analysis'!E18,'Escrow Analysis'!C18,0)))</f>
        <v>0</v>
      </c>
      <c r="H9" s="18">
        <f>IF(AND('Escrow Analysis'!E18="",'Escrow Analysis'!F18=""),'Escrow Analysis'!C18/12,IF('Escrow Analysis'!F18&lt;&gt;"",IF(OR(6='Escrow Analysis'!E18,6='Escrow Analysis'!F18),'Escrow Analysis'!C18/2,0),IF(6='Escrow Analysis'!E18,'Escrow Analysis'!C18,0)))</f>
        <v>0</v>
      </c>
      <c r="I9" s="18">
        <f>IF(AND('Escrow Analysis'!E18="",'Escrow Analysis'!F18=""),'Escrow Analysis'!C18/12,IF('Escrow Analysis'!F18&lt;&gt;"",IF(OR(7='Escrow Analysis'!E18,7='Escrow Analysis'!F18),'Escrow Analysis'!C18/2,0),IF(7='Escrow Analysis'!E18,'Escrow Analysis'!C18,0)))</f>
        <v>0</v>
      </c>
      <c r="J9" s="18">
        <f>IF(AND('Escrow Analysis'!E18="",'Escrow Analysis'!F18=""),'Escrow Analysis'!C18/12,IF('Escrow Analysis'!F18&lt;&gt;"",IF(OR(8='Escrow Analysis'!E18,8='Escrow Analysis'!F18),'Escrow Analysis'!C18/2,0),IF(8='Escrow Analysis'!E18,'Escrow Analysis'!C18,0)))</f>
        <v>0</v>
      </c>
      <c r="K9" s="18">
        <f>IF(AND('Escrow Analysis'!E18="",'Escrow Analysis'!F18=""),'Escrow Analysis'!C18/12,IF('Escrow Analysis'!F18&lt;&gt;"",IF(OR(9='Escrow Analysis'!E18,9='Escrow Analysis'!F18),'Escrow Analysis'!C18/2,0),IF(9='Escrow Analysis'!E18,'Escrow Analysis'!C18,0)))</f>
        <v>0</v>
      </c>
      <c r="L9" s="18">
        <f>IF(AND('Escrow Analysis'!E18="",'Escrow Analysis'!F18=""),'Escrow Analysis'!C18/12,IF('Escrow Analysis'!F18&lt;&gt;"",IF(OR(10='Escrow Analysis'!E18,10='Escrow Analysis'!F18),'Escrow Analysis'!C18/2,0),IF(10='Escrow Analysis'!E18,'Escrow Analysis'!C18,0)))</f>
        <v>0</v>
      </c>
      <c r="M9" s="18">
        <f>IF(AND('Escrow Analysis'!E18="",'Escrow Analysis'!F18=""),'Escrow Analysis'!C18/12,IF('Escrow Analysis'!F18&lt;&gt;"",IF(OR(11='Escrow Analysis'!E18,11='Escrow Analysis'!F18),'Escrow Analysis'!C18/2,0),IF(11='Escrow Analysis'!E18,'Escrow Analysis'!C18,0)))</f>
        <v>0</v>
      </c>
      <c r="N9" s="18">
        <f>IF(AND('Escrow Analysis'!E18="",'Escrow Analysis'!F18=""),'Escrow Analysis'!C18/12,IF('Escrow Analysis'!F18&lt;&gt;"",IF(OR(12='Escrow Analysis'!E18,12='Escrow Analysis'!F18),'Escrow Analysis'!C18/2,0),IF(12='Escrow Analysis'!E18,'Escrow Analysis'!C18,0)))</f>
        <v>0</v>
      </c>
    </row>
    <row r="10" spans="2:14" x14ac:dyDescent="0.25">
      <c r="B10" s="3" t="s">
        <v>68</v>
      </c>
      <c r="C10" s="18">
        <f>IF(AND('Escrow Analysis'!E19="",'Escrow Analysis'!F19=""),'Escrow Analysis'!C19/12,IF('Escrow Analysis'!F19&lt;&gt;"",IF(OR(1='Escrow Analysis'!E19,1='Escrow Analysis'!F19),'Escrow Analysis'!C19/2,0),IF(1='Escrow Analysis'!E19,'Escrow Analysis'!C19,0)))</f>
        <v>0</v>
      </c>
      <c r="D10" s="18">
        <f>IF(AND('Escrow Analysis'!E19="",'Escrow Analysis'!F19=""),'Escrow Analysis'!C19/12,IF('Escrow Analysis'!F19&lt;&gt;"",IF(OR(2='Escrow Analysis'!E19,2='Escrow Analysis'!F19),'Escrow Analysis'!C19/2,0),IF(2='Escrow Analysis'!E19,'Escrow Analysis'!C19,0)))</f>
        <v>0</v>
      </c>
      <c r="E10" s="18">
        <f>IF(AND('Escrow Analysis'!E19="",'Escrow Analysis'!F19=""),'Escrow Analysis'!C19/12,IF('Escrow Analysis'!F19&lt;&gt;"",IF(OR(3='Escrow Analysis'!E19,3='Escrow Analysis'!F19),'Escrow Analysis'!C19/2,0),IF(3='Escrow Analysis'!E19,'Escrow Analysis'!C19,0)))</f>
        <v>0</v>
      </c>
      <c r="F10" s="18">
        <f>IF(AND('Escrow Analysis'!E19="",'Escrow Analysis'!F19=""),'Escrow Analysis'!C19/12,IF('Escrow Analysis'!F19&lt;&gt;"",IF(OR(4='Escrow Analysis'!E19,4='Escrow Analysis'!F19),'Escrow Analysis'!C19/2,0),IF(4='Escrow Analysis'!E19,'Escrow Analysis'!C19,0)))</f>
        <v>0</v>
      </c>
      <c r="G10" s="18">
        <f>IF(AND('Escrow Analysis'!E19="",'Escrow Analysis'!F19=""),'Escrow Analysis'!C19/12,IF('Escrow Analysis'!F19&lt;&gt;"",IF(OR(5='Escrow Analysis'!E19,5='Escrow Analysis'!F19),'Escrow Analysis'!C19/2,0),IF(5='Escrow Analysis'!E19,'Escrow Analysis'!C19,0)))</f>
        <v>0</v>
      </c>
      <c r="H10" s="18">
        <f>IF(AND('Escrow Analysis'!E19="",'Escrow Analysis'!F19=""),'Escrow Analysis'!C19/12,IF('Escrow Analysis'!F19&lt;&gt;"",IF(OR(6='Escrow Analysis'!E19,6='Escrow Analysis'!F19),'Escrow Analysis'!C19/2,0),IF(6='Escrow Analysis'!E19,'Escrow Analysis'!C19,0)))</f>
        <v>0</v>
      </c>
      <c r="I10" s="18">
        <f>IF(AND('Escrow Analysis'!E19="",'Escrow Analysis'!F19=""),'Escrow Analysis'!C19/12,IF('Escrow Analysis'!F19&lt;&gt;"",IF(OR(7='Escrow Analysis'!E19,7='Escrow Analysis'!F19),'Escrow Analysis'!C19/2,0),IF(7='Escrow Analysis'!E19,'Escrow Analysis'!C19,0)))</f>
        <v>0</v>
      </c>
      <c r="J10" s="18">
        <f>IF(AND('Escrow Analysis'!E19="",'Escrow Analysis'!F19=""),'Escrow Analysis'!C19/12,IF('Escrow Analysis'!F19&lt;&gt;"",IF(OR(8='Escrow Analysis'!E19,8='Escrow Analysis'!F19),'Escrow Analysis'!C19/2,0),IF(8='Escrow Analysis'!E19,'Escrow Analysis'!C19,0)))</f>
        <v>0</v>
      </c>
      <c r="K10" s="18">
        <f>IF(AND('Escrow Analysis'!E19="",'Escrow Analysis'!F19=""),'Escrow Analysis'!C19/12,IF('Escrow Analysis'!F19&lt;&gt;"",IF(OR(9='Escrow Analysis'!E19,9='Escrow Analysis'!F19),'Escrow Analysis'!C19/2,0),IF(9='Escrow Analysis'!E19,'Escrow Analysis'!C19,0)))</f>
        <v>0</v>
      </c>
      <c r="L10" s="18">
        <f>IF(AND('Escrow Analysis'!E19="",'Escrow Analysis'!F19=""),'Escrow Analysis'!C19/12,IF('Escrow Analysis'!F19&lt;&gt;"",IF(OR(10='Escrow Analysis'!E19,10='Escrow Analysis'!F19),'Escrow Analysis'!C19/2,0),IF(10='Escrow Analysis'!E19,'Escrow Analysis'!C19,0)))</f>
        <v>0</v>
      </c>
      <c r="M10" s="18">
        <f>IF(AND('Escrow Analysis'!E19="",'Escrow Analysis'!F19=""),'Escrow Analysis'!C19/12,IF('Escrow Analysis'!F19&lt;&gt;"",IF(OR(11='Escrow Analysis'!E19,11='Escrow Analysis'!F19),'Escrow Analysis'!C19/2,0),IF(11='Escrow Analysis'!E19,'Escrow Analysis'!C19,0)))</f>
        <v>0</v>
      </c>
      <c r="N10" s="18">
        <f>IF(AND('Escrow Analysis'!E19="",'Escrow Analysis'!F19=""),'Escrow Analysis'!C19/12,IF('Escrow Analysis'!F19&lt;&gt;"",IF(OR(12='Escrow Analysis'!E19,12='Escrow Analysis'!F19),'Escrow Analysis'!C19/2,0),IF(12='Escrow Analysis'!E19,'Escrow Analysis'!C19,0)))</f>
        <v>0</v>
      </c>
    </row>
    <row r="11" spans="2:14" x14ac:dyDescent="0.25">
      <c r="B11" s="3" t="s">
        <v>69</v>
      </c>
      <c r="C11" s="18">
        <f>IF(AND('Escrow Analysis'!E20="",'Escrow Analysis'!F20=""),'Escrow Analysis'!C20/12,IF('Escrow Analysis'!F20&lt;&gt;"",IF(OR(1='Escrow Analysis'!E20,1='Escrow Analysis'!F20),'Escrow Analysis'!C20/2,0),IF(1='Escrow Analysis'!E20,'Escrow Analysis'!C20,0)))</f>
        <v>0</v>
      </c>
      <c r="D11" s="18">
        <f>IF(AND('Escrow Analysis'!E20="",'Escrow Analysis'!F20=""),'Escrow Analysis'!C20/12,IF('Escrow Analysis'!F20&lt;&gt;"",IF(OR(2='Escrow Analysis'!E20,2='Escrow Analysis'!F20),'Escrow Analysis'!C20/2,0),IF(2='Escrow Analysis'!E20,'Escrow Analysis'!C20,0)))</f>
        <v>0</v>
      </c>
      <c r="E11" s="18">
        <f>IF(AND('Escrow Analysis'!E20="",'Escrow Analysis'!F20=""),'Escrow Analysis'!C20/12,IF('Escrow Analysis'!F20&lt;&gt;"",IF(OR(3='Escrow Analysis'!E20,3='Escrow Analysis'!F20),'Escrow Analysis'!C20/2,0),IF(3='Escrow Analysis'!E20,'Escrow Analysis'!C20,0)))</f>
        <v>0</v>
      </c>
      <c r="F11" s="18">
        <f>IF(AND('Escrow Analysis'!E20="",'Escrow Analysis'!F20=""),'Escrow Analysis'!C20/12,IF('Escrow Analysis'!F20&lt;&gt;"",IF(OR(4='Escrow Analysis'!E20,4='Escrow Analysis'!F20),'Escrow Analysis'!C20/2,0),IF(4='Escrow Analysis'!E20,'Escrow Analysis'!C20,0)))</f>
        <v>0</v>
      </c>
      <c r="G11" s="18">
        <f>IF(AND('Escrow Analysis'!E20="",'Escrow Analysis'!F20=""),'Escrow Analysis'!C20/12,IF('Escrow Analysis'!F20&lt;&gt;"",IF(OR(5='Escrow Analysis'!E20,5='Escrow Analysis'!F20),'Escrow Analysis'!C20/2,0),IF(5='Escrow Analysis'!E20,'Escrow Analysis'!C20,0)))</f>
        <v>0</v>
      </c>
      <c r="H11" s="18">
        <f>IF(AND('Escrow Analysis'!E20="",'Escrow Analysis'!F20=""),'Escrow Analysis'!C20/12,IF('Escrow Analysis'!F20&lt;&gt;"",IF(OR(6='Escrow Analysis'!E20,6='Escrow Analysis'!F20),'Escrow Analysis'!C20/2,0),IF(6='Escrow Analysis'!E20,'Escrow Analysis'!C20,0)))</f>
        <v>0</v>
      </c>
      <c r="I11" s="18">
        <f>IF(AND('Escrow Analysis'!E20="",'Escrow Analysis'!F20=""),'Escrow Analysis'!C20/12,IF('Escrow Analysis'!F20&lt;&gt;"",IF(OR(7='Escrow Analysis'!E20,7='Escrow Analysis'!F20),'Escrow Analysis'!C20/2,0),IF(7='Escrow Analysis'!E20,'Escrow Analysis'!C20,0)))</f>
        <v>0</v>
      </c>
      <c r="J11" s="18">
        <f>IF(AND('Escrow Analysis'!E20="",'Escrow Analysis'!F20=""),'Escrow Analysis'!C20/12,IF('Escrow Analysis'!F20&lt;&gt;"",IF(OR(8='Escrow Analysis'!E20,8='Escrow Analysis'!F20),'Escrow Analysis'!C20/2,0),IF(8='Escrow Analysis'!E20,'Escrow Analysis'!C20,0)))</f>
        <v>0</v>
      </c>
      <c r="K11" s="18">
        <f>IF(AND('Escrow Analysis'!E20="",'Escrow Analysis'!F20=""),'Escrow Analysis'!C20/12,IF('Escrow Analysis'!F20&lt;&gt;"",IF(OR(9='Escrow Analysis'!E20,9='Escrow Analysis'!F20),'Escrow Analysis'!C20/2,0),IF(9='Escrow Analysis'!E20,'Escrow Analysis'!C20,0)))</f>
        <v>0</v>
      </c>
      <c r="L11" s="18">
        <f>IF(AND('Escrow Analysis'!E20="",'Escrow Analysis'!F20=""),'Escrow Analysis'!C20/12,IF('Escrow Analysis'!F20&lt;&gt;"",IF(OR(10='Escrow Analysis'!E20,10='Escrow Analysis'!F20),'Escrow Analysis'!C20/2,0),IF(10='Escrow Analysis'!E20,'Escrow Analysis'!C20,0)))</f>
        <v>0</v>
      </c>
      <c r="M11" s="18">
        <f>IF(AND('Escrow Analysis'!E20="",'Escrow Analysis'!F20=""),'Escrow Analysis'!C20/12,IF('Escrow Analysis'!F20&lt;&gt;"",IF(OR(11='Escrow Analysis'!E20,11='Escrow Analysis'!F20),'Escrow Analysis'!C20/2,0),IF(11='Escrow Analysis'!E20,'Escrow Analysis'!C20,0)))</f>
        <v>0</v>
      </c>
      <c r="N11" s="18">
        <f>IF(AND('Escrow Analysis'!E20="",'Escrow Analysis'!F20=""),'Escrow Analysis'!C20/12,IF('Escrow Analysis'!F20&lt;&gt;"",IF(OR(12='Escrow Analysis'!E20,12='Escrow Analysis'!F20),'Escrow Analysis'!C20/2,0),IF(12='Escrow Analysis'!E20,'Escrow Analysis'!C20,0)))</f>
        <v>0</v>
      </c>
    </row>
    <row r="12" spans="2:14" x14ac:dyDescent="0.25">
      <c r="B12" s="3" t="s">
        <v>70</v>
      </c>
      <c r="C12" s="18">
        <f>IF(AND('Escrow Analysis'!E21="",'Escrow Analysis'!F21=""),'Escrow Analysis'!C21/12,IF('Escrow Analysis'!F21&lt;&gt;"",IF(OR(1='Escrow Analysis'!E21,1='Escrow Analysis'!F21),'Escrow Analysis'!C21/2,0),IF(1='Escrow Analysis'!E21,'Escrow Analysis'!C21,0)))</f>
        <v>0</v>
      </c>
      <c r="D12" s="18">
        <f>IF(AND('Escrow Analysis'!E21="",'Escrow Analysis'!F21=""),'Escrow Analysis'!C21/12,IF('Escrow Analysis'!F21&lt;&gt;"",IF(OR(2='Escrow Analysis'!E21,2='Escrow Analysis'!F21),'Escrow Analysis'!C21/2,0),IF(2='Escrow Analysis'!E21,'Escrow Analysis'!C21,0)))</f>
        <v>0</v>
      </c>
      <c r="E12" s="18">
        <f>IF(AND('Escrow Analysis'!E21="",'Escrow Analysis'!F21=""),'Escrow Analysis'!C21/12,IF('Escrow Analysis'!F21&lt;&gt;"",IF(OR(3='Escrow Analysis'!E21,3='Escrow Analysis'!F21),'Escrow Analysis'!C21/2,0),IF(3='Escrow Analysis'!E21,'Escrow Analysis'!C21,0)))</f>
        <v>0</v>
      </c>
      <c r="F12" s="18">
        <f>IF(AND('Escrow Analysis'!E21="",'Escrow Analysis'!F21=""),'Escrow Analysis'!C21/12,IF('Escrow Analysis'!F21&lt;&gt;"",IF(OR(4='Escrow Analysis'!E21,4='Escrow Analysis'!F21),'Escrow Analysis'!C21/2,0),IF(4='Escrow Analysis'!E21,'Escrow Analysis'!C21,0)))</f>
        <v>0</v>
      </c>
      <c r="G12" s="18">
        <f>IF(AND('Escrow Analysis'!E21="",'Escrow Analysis'!F21=""),'Escrow Analysis'!C21/12,IF('Escrow Analysis'!F21&lt;&gt;"",IF(OR(5='Escrow Analysis'!E21,5='Escrow Analysis'!F21),'Escrow Analysis'!C21/2,0),IF(5='Escrow Analysis'!E21,'Escrow Analysis'!C21,0)))</f>
        <v>0</v>
      </c>
      <c r="H12" s="18">
        <f>IF(AND('Escrow Analysis'!E21="",'Escrow Analysis'!F21=""),'Escrow Analysis'!C21/12,IF('Escrow Analysis'!F21&lt;&gt;"",IF(OR(6='Escrow Analysis'!E21,6='Escrow Analysis'!F21),'Escrow Analysis'!C21/2,0),IF(6='Escrow Analysis'!E21,'Escrow Analysis'!C21,0)))</f>
        <v>0</v>
      </c>
      <c r="I12" s="18">
        <f>IF(AND('Escrow Analysis'!E21="",'Escrow Analysis'!F21=""),'Escrow Analysis'!C21/12,IF('Escrow Analysis'!F21&lt;&gt;"",IF(OR(7='Escrow Analysis'!E21,7='Escrow Analysis'!F21),'Escrow Analysis'!C21/2,0),IF(7='Escrow Analysis'!E21,'Escrow Analysis'!C21,0)))</f>
        <v>0</v>
      </c>
      <c r="J12" s="18">
        <f>IF(AND('Escrow Analysis'!E21="",'Escrow Analysis'!F21=""),'Escrow Analysis'!C21/12,IF('Escrow Analysis'!F21&lt;&gt;"",IF(OR(8='Escrow Analysis'!E21,8='Escrow Analysis'!F21),'Escrow Analysis'!C21/2,0),IF(8='Escrow Analysis'!E21,'Escrow Analysis'!C21,0)))</f>
        <v>0</v>
      </c>
      <c r="K12" s="18">
        <f>IF(AND('Escrow Analysis'!E21="",'Escrow Analysis'!F21=""),'Escrow Analysis'!C21/12,IF('Escrow Analysis'!F21&lt;&gt;"",IF(OR(9='Escrow Analysis'!E21,9='Escrow Analysis'!F21),'Escrow Analysis'!C21/2,0),IF(9='Escrow Analysis'!E21,'Escrow Analysis'!C21,0)))</f>
        <v>0</v>
      </c>
      <c r="L12" s="18">
        <f>IF(AND('Escrow Analysis'!E21="",'Escrow Analysis'!F21=""),'Escrow Analysis'!C21/12,IF('Escrow Analysis'!F21&lt;&gt;"",IF(OR(10='Escrow Analysis'!E21,10='Escrow Analysis'!F21),'Escrow Analysis'!C21/2,0),IF(10='Escrow Analysis'!E21,'Escrow Analysis'!C21,0)))</f>
        <v>0</v>
      </c>
      <c r="M12" s="18">
        <f>IF(AND('Escrow Analysis'!E21="",'Escrow Analysis'!F21=""),'Escrow Analysis'!C21/12,IF('Escrow Analysis'!F21&lt;&gt;"",IF(OR(11='Escrow Analysis'!E21,11='Escrow Analysis'!F21),'Escrow Analysis'!C21/2,0),IF(11='Escrow Analysis'!E21,'Escrow Analysis'!C21,0)))</f>
        <v>0</v>
      </c>
      <c r="N12" s="18">
        <f>IF(AND('Escrow Analysis'!E21="",'Escrow Analysis'!F21=""),'Escrow Analysis'!C21/12,IF('Escrow Analysis'!F21&lt;&gt;"",IF(OR(12='Escrow Analysis'!E21,12='Escrow Analysis'!F21),'Escrow Analysis'!C21/2,0),IF(12='Escrow Analysis'!E21,'Escrow Analysis'!C21,0)))</f>
        <v>0</v>
      </c>
    </row>
    <row r="13" spans="2:14" x14ac:dyDescent="0.25">
      <c r="B13" s="3" t="s">
        <v>71</v>
      </c>
      <c r="C13" s="18">
        <f>IF(AND('Escrow Analysis'!E22="",'Escrow Analysis'!F22=""),'Escrow Analysis'!C22/12,IF('Escrow Analysis'!F22&lt;&gt;"",IF(OR(1='Escrow Analysis'!E22,1='Escrow Analysis'!F22),'Escrow Analysis'!C22/2,0),IF(1='Escrow Analysis'!E22,'Escrow Analysis'!C22,0)))</f>
        <v>0</v>
      </c>
      <c r="D13" s="18">
        <f>IF(AND('Escrow Analysis'!E22="",'Escrow Analysis'!F22=""),'Escrow Analysis'!C22/12,IF('Escrow Analysis'!F22&lt;&gt;"",IF(OR(2='Escrow Analysis'!E22,2='Escrow Analysis'!F22),'Escrow Analysis'!C22/2,0),IF(2='Escrow Analysis'!E22,'Escrow Analysis'!C22,0)))</f>
        <v>0</v>
      </c>
      <c r="E13" s="18">
        <f>IF(AND('Escrow Analysis'!E22="",'Escrow Analysis'!F22=""),'Escrow Analysis'!C22/12,IF('Escrow Analysis'!F22&lt;&gt;"",IF(OR(3='Escrow Analysis'!E22,3='Escrow Analysis'!F22),'Escrow Analysis'!C22/2,0),IF(3='Escrow Analysis'!E22,'Escrow Analysis'!C22,0)))</f>
        <v>0</v>
      </c>
      <c r="F13" s="18">
        <f>IF(AND('Escrow Analysis'!E22="",'Escrow Analysis'!F22=""),'Escrow Analysis'!C22/12,IF('Escrow Analysis'!F22&lt;&gt;"",IF(OR(4='Escrow Analysis'!E22,4='Escrow Analysis'!F22),'Escrow Analysis'!C22/2,0),IF(4='Escrow Analysis'!E22,'Escrow Analysis'!C22,0)))</f>
        <v>0</v>
      </c>
      <c r="G13" s="18">
        <f>IF(AND('Escrow Analysis'!E22="",'Escrow Analysis'!F22=""),'Escrow Analysis'!C22/12,IF('Escrow Analysis'!F22&lt;&gt;"",IF(OR(5='Escrow Analysis'!E22,5='Escrow Analysis'!F22),'Escrow Analysis'!C22/2,0),IF(5='Escrow Analysis'!E22,'Escrow Analysis'!C22,0)))</f>
        <v>0</v>
      </c>
      <c r="H13" s="18">
        <f>IF(AND('Escrow Analysis'!E22="",'Escrow Analysis'!F22=""),'Escrow Analysis'!C22/12,IF('Escrow Analysis'!F22&lt;&gt;"",IF(OR(6='Escrow Analysis'!E22,6='Escrow Analysis'!F22),'Escrow Analysis'!C22/2,0),IF(6='Escrow Analysis'!E22,'Escrow Analysis'!C22,0)))</f>
        <v>0</v>
      </c>
      <c r="I13" s="18">
        <f>IF(AND('Escrow Analysis'!E22="",'Escrow Analysis'!F22=""),'Escrow Analysis'!C22/12,IF('Escrow Analysis'!F22&lt;&gt;"",IF(OR(7='Escrow Analysis'!E22,7='Escrow Analysis'!F22),'Escrow Analysis'!C22/2,0),IF(7='Escrow Analysis'!E22,'Escrow Analysis'!C22,0)))</f>
        <v>0</v>
      </c>
      <c r="J13" s="18">
        <f>IF(AND('Escrow Analysis'!E22="",'Escrow Analysis'!F22=""),'Escrow Analysis'!C22/12,IF('Escrow Analysis'!F22&lt;&gt;"",IF(OR(8='Escrow Analysis'!E22,8='Escrow Analysis'!F22),'Escrow Analysis'!C22/2,0),IF(8='Escrow Analysis'!E22,'Escrow Analysis'!C22,0)))</f>
        <v>0</v>
      </c>
      <c r="K13" s="18">
        <f>IF(AND('Escrow Analysis'!E22="",'Escrow Analysis'!F22=""),'Escrow Analysis'!C22/12,IF('Escrow Analysis'!F22&lt;&gt;"",IF(OR(9='Escrow Analysis'!E22,9='Escrow Analysis'!F22),'Escrow Analysis'!C22/2,0),IF(9='Escrow Analysis'!E22,'Escrow Analysis'!C22,0)))</f>
        <v>0</v>
      </c>
      <c r="L13" s="18">
        <f>IF(AND('Escrow Analysis'!E22="",'Escrow Analysis'!F22=""),'Escrow Analysis'!C22/12,IF('Escrow Analysis'!F22&lt;&gt;"",IF(OR(10='Escrow Analysis'!E22,10='Escrow Analysis'!F22),'Escrow Analysis'!C22/2,0),IF(10='Escrow Analysis'!E22,'Escrow Analysis'!C22,0)))</f>
        <v>0</v>
      </c>
      <c r="M13" s="18">
        <f>IF(AND('Escrow Analysis'!E22="",'Escrow Analysis'!F22=""),'Escrow Analysis'!C22/12,IF('Escrow Analysis'!F22&lt;&gt;"",IF(OR(11='Escrow Analysis'!E22,11='Escrow Analysis'!F22),'Escrow Analysis'!C22/2,0),IF(11='Escrow Analysis'!E22,'Escrow Analysis'!C22,0)))</f>
        <v>0</v>
      </c>
      <c r="N13" s="18">
        <f>IF(AND('Escrow Analysis'!E22="",'Escrow Analysis'!F22=""),'Escrow Analysis'!C22/12,IF('Escrow Analysis'!F22&lt;&gt;"",IF(OR(12='Escrow Analysis'!E22,12='Escrow Analysis'!F22),'Escrow Analysis'!C22/2,0),IF(12='Escrow Analysis'!E22,'Escrow Analysis'!C22,0)))</f>
        <v>0</v>
      </c>
    </row>
    <row r="14" spans="2:14" x14ac:dyDescent="0.25">
      <c r="B14" s="3" t="s">
        <v>72</v>
      </c>
      <c r="C14" s="18">
        <f>IF(AND('Escrow Analysis'!E23="",'Escrow Analysis'!F23=""),'Escrow Analysis'!C23/12,IF('Escrow Analysis'!F23&lt;&gt;"",IF(OR(1='Escrow Analysis'!E23,1='Escrow Analysis'!F23),'Escrow Analysis'!C23/2,0),IF(1='Escrow Analysis'!E23,'Escrow Analysis'!C23,0)))</f>
        <v>0</v>
      </c>
      <c r="D14" s="18">
        <f>IF(AND('Escrow Analysis'!E23="",'Escrow Analysis'!F23=""),'Escrow Analysis'!C23/12,IF('Escrow Analysis'!F23&lt;&gt;"",IF(OR(2='Escrow Analysis'!E23,2='Escrow Analysis'!F23),'Escrow Analysis'!C23/2,0),IF(2='Escrow Analysis'!E23,'Escrow Analysis'!C23,0)))</f>
        <v>0</v>
      </c>
      <c r="E14" s="18">
        <f>IF(AND('Escrow Analysis'!E23="",'Escrow Analysis'!F23=""),'Escrow Analysis'!C23/12,IF('Escrow Analysis'!F23&lt;&gt;"",IF(OR(3='Escrow Analysis'!E23,3='Escrow Analysis'!F23),'Escrow Analysis'!C23/2,0),IF(3='Escrow Analysis'!E23,'Escrow Analysis'!C23,0)))</f>
        <v>0</v>
      </c>
      <c r="F14" s="18">
        <f>IF(AND('Escrow Analysis'!E23="",'Escrow Analysis'!F23=""),'Escrow Analysis'!C23/12,IF('Escrow Analysis'!F23&lt;&gt;"",IF(OR(4='Escrow Analysis'!E23,4='Escrow Analysis'!F23),'Escrow Analysis'!C23/2,0),IF(4='Escrow Analysis'!E23,'Escrow Analysis'!C23,0)))</f>
        <v>0</v>
      </c>
      <c r="G14" s="18">
        <f>IF(AND('Escrow Analysis'!E23="",'Escrow Analysis'!F23=""),'Escrow Analysis'!C23/12,IF('Escrow Analysis'!F23&lt;&gt;"",IF(OR(5='Escrow Analysis'!E23,5='Escrow Analysis'!F23),'Escrow Analysis'!C23/2,0),IF(5='Escrow Analysis'!E23,'Escrow Analysis'!C23,0)))</f>
        <v>0</v>
      </c>
      <c r="H14" s="18">
        <f>IF(AND('Escrow Analysis'!E23="",'Escrow Analysis'!F23=""),'Escrow Analysis'!C23/12,IF('Escrow Analysis'!F23&lt;&gt;"",IF(OR(6='Escrow Analysis'!E23,6='Escrow Analysis'!F23),'Escrow Analysis'!C23/2,0),IF(6='Escrow Analysis'!E23,'Escrow Analysis'!C23,0)))</f>
        <v>0</v>
      </c>
      <c r="I14" s="18">
        <f>IF(AND('Escrow Analysis'!E23="",'Escrow Analysis'!F23=""),'Escrow Analysis'!C23/12,IF('Escrow Analysis'!F23&lt;&gt;"",IF(OR(7='Escrow Analysis'!E23,7='Escrow Analysis'!F23),'Escrow Analysis'!C23/2,0),IF(7='Escrow Analysis'!E23,'Escrow Analysis'!C23,0)))</f>
        <v>0</v>
      </c>
      <c r="J14" s="18">
        <f>IF(AND('Escrow Analysis'!E23="",'Escrow Analysis'!F23=""),'Escrow Analysis'!C23/12,IF('Escrow Analysis'!F23&lt;&gt;"",IF(OR(8='Escrow Analysis'!E23,8='Escrow Analysis'!F23),'Escrow Analysis'!C23/2,0),IF(8='Escrow Analysis'!E23,'Escrow Analysis'!C23,0)))</f>
        <v>0</v>
      </c>
      <c r="K14" s="18">
        <f>IF(AND('Escrow Analysis'!E23="",'Escrow Analysis'!F23=""),'Escrow Analysis'!C23/12,IF('Escrow Analysis'!F23&lt;&gt;"",IF(OR(9='Escrow Analysis'!E23,9='Escrow Analysis'!F23),'Escrow Analysis'!C23/2,0),IF(9='Escrow Analysis'!E23,'Escrow Analysis'!C23,0)))</f>
        <v>0</v>
      </c>
      <c r="L14" s="18">
        <f>IF(AND('Escrow Analysis'!E23="",'Escrow Analysis'!F23=""),'Escrow Analysis'!C23/12,IF('Escrow Analysis'!F23&lt;&gt;"",IF(OR(10='Escrow Analysis'!E23,10='Escrow Analysis'!F23),'Escrow Analysis'!C23/2,0),IF(10='Escrow Analysis'!E23,'Escrow Analysis'!C23,0)))</f>
        <v>0</v>
      </c>
      <c r="M14" s="18">
        <f>IF(AND('Escrow Analysis'!E23="",'Escrow Analysis'!F23=""),'Escrow Analysis'!C23/12,IF('Escrow Analysis'!F23&lt;&gt;"",IF(OR(11='Escrow Analysis'!E23,11='Escrow Analysis'!F23),'Escrow Analysis'!C23/2,0),IF(11='Escrow Analysis'!E23,'Escrow Analysis'!C23,0)))</f>
        <v>0</v>
      </c>
      <c r="N14" s="18">
        <f>IF(AND('Escrow Analysis'!E23="",'Escrow Analysis'!F23=""),'Escrow Analysis'!C23/12,IF('Escrow Analysis'!F23&lt;&gt;"",IF(OR(12='Escrow Analysis'!E23,12='Escrow Analysis'!F23),'Escrow Analysis'!C23/2,0),IF(12='Escrow Analysis'!E23,'Escrow Analysis'!C23,0)))</f>
        <v>0</v>
      </c>
    </row>
    <row r="15" spans="2:14" x14ac:dyDescent="0.25">
      <c r="B15" s="3" t="s">
        <v>72</v>
      </c>
      <c r="C15" s="18">
        <f>IF(AND('Escrow Analysis'!E24="",'Escrow Analysis'!F24=""),'Escrow Analysis'!C24/12,IF('Escrow Analysis'!F24&lt;&gt;"",IF(OR(1='Escrow Analysis'!E24,1='Escrow Analysis'!F24),'Escrow Analysis'!C24/2,0),IF(1='Escrow Analysis'!E24,'Escrow Analysis'!C24,0)))</f>
        <v>0</v>
      </c>
      <c r="D15" s="18">
        <f>IF(AND('Escrow Analysis'!E24="",'Escrow Analysis'!F24=""),'Escrow Analysis'!C24/12,IF('Escrow Analysis'!F24&lt;&gt;"",IF(OR(2='Escrow Analysis'!E24,2='Escrow Analysis'!F24),'Escrow Analysis'!C24/2,0),IF(2='Escrow Analysis'!E24,'Escrow Analysis'!C24,0)))</f>
        <v>0</v>
      </c>
      <c r="E15" s="18">
        <f>IF(AND('Escrow Analysis'!E24="",'Escrow Analysis'!F24=""),'Escrow Analysis'!C24/12,IF('Escrow Analysis'!F24&lt;&gt;"",IF(OR(3='Escrow Analysis'!E24,3='Escrow Analysis'!F24),'Escrow Analysis'!C24/2,0),IF(3='Escrow Analysis'!E24,'Escrow Analysis'!C24,0)))</f>
        <v>0</v>
      </c>
      <c r="F15" s="18">
        <f>IF(AND('Escrow Analysis'!E24="",'Escrow Analysis'!F24=""),'Escrow Analysis'!C24/12,IF('Escrow Analysis'!F24&lt;&gt;"",IF(OR(4='Escrow Analysis'!E24,4='Escrow Analysis'!F24),'Escrow Analysis'!C24/2,0),IF(4='Escrow Analysis'!E24,'Escrow Analysis'!C24,0)))</f>
        <v>0</v>
      </c>
      <c r="G15" s="18">
        <f>IF(AND('Escrow Analysis'!E24="",'Escrow Analysis'!F24=""),'Escrow Analysis'!C24/12,IF('Escrow Analysis'!F24&lt;&gt;"",IF(OR(5='Escrow Analysis'!E24,5='Escrow Analysis'!F24),'Escrow Analysis'!C24/2,0),IF(5='Escrow Analysis'!E24,'Escrow Analysis'!C24,0)))</f>
        <v>0</v>
      </c>
      <c r="H15" s="18">
        <f>IF(AND('Escrow Analysis'!E24="",'Escrow Analysis'!F24=""),'Escrow Analysis'!C24/12,IF('Escrow Analysis'!F24&lt;&gt;"",IF(OR(6='Escrow Analysis'!E24,6='Escrow Analysis'!F24),'Escrow Analysis'!C24/2,0),IF(6='Escrow Analysis'!E24,'Escrow Analysis'!C24,0)))</f>
        <v>0</v>
      </c>
      <c r="I15" s="18">
        <f>IF(AND('Escrow Analysis'!E24="",'Escrow Analysis'!F24=""),'Escrow Analysis'!C24/12,IF('Escrow Analysis'!F24&lt;&gt;"",IF(OR(7='Escrow Analysis'!E24,7='Escrow Analysis'!F24),'Escrow Analysis'!C24/2,0),IF(7='Escrow Analysis'!E24,'Escrow Analysis'!C24,0)))</f>
        <v>0</v>
      </c>
      <c r="J15" s="18">
        <f>IF(AND('Escrow Analysis'!E24="",'Escrow Analysis'!F24=""),'Escrow Analysis'!C24/12,IF('Escrow Analysis'!F24&lt;&gt;"",IF(OR(8='Escrow Analysis'!E24,8='Escrow Analysis'!F24),'Escrow Analysis'!C24/2,0),IF(8='Escrow Analysis'!E24,'Escrow Analysis'!C24,0)))</f>
        <v>0</v>
      </c>
      <c r="K15" s="18">
        <f>IF(AND('Escrow Analysis'!E24="",'Escrow Analysis'!F24=""),'Escrow Analysis'!C24/12,IF('Escrow Analysis'!F24&lt;&gt;"",IF(OR(9='Escrow Analysis'!E24,9='Escrow Analysis'!F24),'Escrow Analysis'!C24/2,0),IF(9='Escrow Analysis'!E24,'Escrow Analysis'!C24,0)))</f>
        <v>0</v>
      </c>
      <c r="L15" s="18">
        <f>IF(AND('Escrow Analysis'!E24="",'Escrow Analysis'!F24=""),'Escrow Analysis'!C24/12,IF('Escrow Analysis'!F24&lt;&gt;"",IF(OR(10='Escrow Analysis'!E24,10='Escrow Analysis'!F24),'Escrow Analysis'!C24/2,0),IF(10='Escrow Analysis'!E24,'Escrow Analysis'!C24,0)))</f>
        <v>0</v>
      </c>
      <c r="M15" s="18">
        <f>IF(AND('Escrow Analysis'!E24="",'Escrow Analysis'!F24=""),'Escrow Analysis'!C24/12,IF('Escrow Analysis'!F24&lt;&gt;"",IF(OR(11='Escrow Analysis'!E24,11='Escrow Analysis'!F24),'Escrow Analysis'!C24/2,0),IF(11='Escrow Analysis'!E24,'Escrow Analysis'!C24,0)))</f>
        <v>0</v>
      </c>
      <c r="N15" s="18">
        <f>IF(AND('Escrow Analysis'!E24="",'Escrow Analysis'!F24=""),'Escrow Analysis'!C24/12,IF('Escrow Analysis'!F24&lt;&gt;"",IF(OR(12='Escrow Analysis'!E24,12='Escrow Analysis'!F24),'Escrow Analysis'!C24/2,0),IF(12='Escrow Analysis'!E24,'Escrow Analysis'!C24,0)))</f>
        <v>0</v>
      </c>
    </row>
    <row r="16" spans="2:14" x14ac:dyDescent="0.25">
      <c r="B16" s="1" t="s">
        <v>73</v>
      </c>
      <c r="C16" s="19">
        <f t="shared" ref="C16:N16" si="1">C6+C7-C8-C9-C10-C11-C12-C13-C14-C15</f>
        <v>0</v>
      </c>
      <c r="D16" s="19">
        <f t="shared" si="1"/>
        <v>0</v>
      </c>
      <c r="E16" s="19">
        <f t="shared" si="1"/>
        <v>0</v>
      </c>
      <c r="F16" s="19">
        <f t="shared" si="1"/>
        <v>0</v>
      </c>
      <c r="G16" s="19">
        <f t="shared" si="1"/>
        <v>0</v>
      </c>
      <c r="H16" s="19">
        <f t="shared" si="1"/>
        <v>0</v>
      </c>
      <c r="I16" s="19">
        <f t="shared" si="1"/>
        <v>0</v>
      </c>
      <c r="J16" s="19">
        <f t="shared" si="1"/>
        <v>0</v>
      </c>
      <c r="K16" s="19">
        <f t="shared" si="1"/>
        <v>0</v>
      </c>
      <c r="L16" s="19">
        <f t="shared" si="1"/>
        <v>0</v>
      </c>
      <c r="M16" s="19">
        <f t="shared" si="1"/>
        <v>0</v>
      </c>
      <c r="N16" s="19">
        <f t="shared" si="1"/>
        <v>0</v>
      </c>
    </row>
    <row r="17" spans="2:14" x14ac:dyDescent="0.25">
      <c r="B17" s="3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</row>
    <row r="18" spans="2:14" x14ac:dyDescent="0.25">
      <c r="B18" s="3" t="s">
        <v>74</v>
      </c>
      <c r="C18" s="17">
        <f>'Escrow Analysis'!C30</f>
        <v>0</v>
      </c>
      <c r="D18" s="17">
        <f>'Escrow Analysis'!C30</f>
        <v>0</v>
      </c>
      <c r="E18" s="17">
        <f>'Escrow Analysis'!C30</f>
        <v>0</v>
      </c>
      <c r="F18" s="17">
        <f>'Escrow Analysis'!C30</f>
        <v>0</v>
      </c>
      <c r="G18" s="17">
        <f>'Escrow Analysis'!C30</f>
        <v>0</v>
      </c>
      <c r="H18" s="17">
        <f>'Escrow Analysis'!C30</f>
        <v>0</v>
      </c>
      <c r="I18" s="17">
        <f>'Escrow Analysis'!C30</f>
        <v>0</v>
      </c>
      <c r="J18" s="17">
        <f>'Escrow Analysis'!C30</f>
        <v>0</v>
      </c>
      <c r="K18" s="17">
        <f>'Escrow Analysis'!C30</f>
        <v>0</v>
      </c>
      <c r="L18" s="17">
        <f>'Escrow Analysis'!C30</f>
        <v>0</v>
      </c>
      <c r="M18" s="17">
        <f>'Escrow Analysis'!C30</f>
        <v>0</v>
      </c>
      <c r="N18" s="17">
        <f>'Escrow Analysis'!C30</f>
        <v>0</v>
      </c>
    </row>
    <row r="19" spans="2:14" x14ac:dyDescent="0.25">
      <c r="B19" s="1" t="s">
        <v>75</v>
      </c>
      <c r="C19" s="20">
        <f t="shared" ref="C19:N19" si="2">C16-C18</f>
        <v>0</v>
      </c>
      <c r="D19" s="20">
        <f t="shared" si="2"/>
        <v>0</v>
      </c>
      <c r="E19" s="20">
        <f t="shared" si="2"/>
        <v>0</v>
      </c>
      <c r="F19" s="20">
        <f t="shared" si="2"/>
        <v>0</v>
      </c>
      <c r="G19" s="20">
        <f t="shared" si="2"/>
        <v>0</v>
      </c>
      <c r="H19" s="20">
        <f t="shared" si="2"/>
        <v>0</v>
      </c>
      <c r="I19" s="20">
        <f t="shared" si="2"/>
        <v>0</v>
      </c>
      <c r="J19" s="20">
        <f t="shared" si="2"/>
        <v>0</v>
      </c>
      <c r="K19" s="20">
        <f t="shared" si="2"/>
        <v>0</v>
      </c>
      <c r="L19" s="20">
        <f t="shared" si="2"/>
        <v>0</v>
      </c>
      <c r="M19" s="20">
        <f t="shared" si="2"/>
        <v>0</v>
      </c>
      <c r="N19" s="20">
        <f t="shared" si="2"/>
        <v>0</v>
      </c>
    </row>
    <row r="21" spans="2:14" ht="37.5" customHeight="1" x14ac:dyDescent="0.25">
      <c r="B21" s="21" t="s">
        <v>76</v>
      </c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</row>
    <row r="22" spans="2:14" ht="27.75" customHeight="1" x14ac:dyDescent="0.25">
      <c r="B22" s="29" t="s">
        <v>77</v>
      </c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</row>
  </sheetData>
  <sheetProtection algorithmName="SHA-512" hashValue="N+ynVvLqj0eauQrXx7C/ZWlBVWj2M/lclNACPrkzzKQdEz+O38CH4jxeyg/YmDt3Qv0llyh7/zteOV9D+KZ+wQ==" saltValue="olUqgi+qBe+kYVTP84MN5g==" spinCount="100000" sheet="1" objects="1" scenarios="1" selectLockedCells="1" selectUnlockedCells="1"/>
  <mergeCells count="4">
    <mergeCell ref="B2:N2"/>
    <mergeCell ref="B3:N3"/>
    <mergeCell ref="B21:N21"/>
    <mergeCell ref="B22:N22"/>
  </mergeCells>
  <pageMargins left="0.75" right="0.75" top="1" bottom="1" header="0.511811023622047" footer="0.511811023622047"/>
  <pageSetup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Escrow Analysis</vt:lpstr>
      <vt:lpstr>Monthly Projection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Eric Covey</cp:lastModifiedBy>
  <cp:revision>0</cp:revision>
  <dcterms:created xsi:type="dcterms:W3CDTF">2026-04-22T17:29:29Z</dcterms:created>
  <dcterms:modified xsi:type="dcterms:W3CDTF">2026-04-22T17:42:56Z</dcterms:modified>
  <dc:language>en-US</dc:language>
</cp:coreProperties>
</file>