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sombrerocapital-my.sharepoint.com/personal/eric_sombrerocapital_com/Documents/_CoveyFinancial/"/>
    </mc:Choice>
  </mc:AlternateContent>
  <xr:revisionPtr revIDLastSave="49" documentId="8_{EDF9C1AE-C8A8-4D0C-A8D5-9761593D72F9}" xr6:coauthVersionLast="47" xr6:coauthVersionMax="47" xr10:uidLastSave="{459FC890-322A-4658-8138-32FF63869EF0}"/>
  <bookViews>
    <workbookView xWindow="-120" yWindow="-120" windowWidth="29040" windowHeight="15720" tabRatio="500" xr2:uid="{00000000-000D-0000-FFFF-FFFF00000000}"/>
  </bookViews>
  <sheets>
    <sheet name="Escrow Analysis" sheetId="1" r:id="rId1"/>
  </sheets>
  <definedNames>
    <definedName name="_xlnm.Print_Area" localSheetId="0">'Escrow Analysis'!$A$1:$G$54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42" i="1" l="1"/>
  <c r="C32" i="1"/>
  <c r="C25" i="1"/>
  <c r="C33" i="1" s="1"/>
  <c r="D24" i="1"/>
  <c r="D23" i="1"/>
  <c r="D22" i="1"/>
  <c r="D21" i="1"/>
  <c r="D20" i="1"/>
  <c r="D19" i="1"/>
  <c r="D18" i="1"/>
  <c r="D17" i="1"/>
  <c r="D25" i="1" s="1"/>
  <c r="C8" i="1"/>
  <c r="C36" i="1" l="1"/>
  <c r="C34" i="1"/>
  <c r="C29" i="1"/>
  <c r="C28" i="1"/>
  <c r="C43" i="1"/>
  <c r="C30" i="1" l="1"/>
  <c r="C37" i="1"/>
  <c r="C39" i="1" s="1"/>
  <c r="C44" i="1" s="1"/>
  <c r="C46" i="1" s="1"/>
</calcChain>
</file>

<file path=xl/sharedStrings.xml><?xml version="1.0" encoding="utf-8"?>
<sst xmlns="http://schemas.openxmlformats.org/spreadsheetml/2006/main" count="50" uniqueCount="49">
  <si>
    <t>ESCROW ACCOUNT ANALYSIS</t>
  </si>
  <si>
    <t>LOAN &amp; ACCOUNT INFORMATION</t>
  </si>
  <si>
    <t>Borrower Name</t>
  </si>
  <si>
    <t>Loan Number</t>
  </si>
  <si>
    <t>Property Address</t>
  </si>
  <si>
    <t>Analysis Date</t>
  </si>
  <si>
    <t>Servicer / Lender</t>
  </si>
  <si>
    <t>CURRENT ESCROW STATUS</t>
  </si>
  <si>
    <t>Current Escrow Balance</t>
  </si>
  <si>
    <t>Monthly Escrow Collection</t>
  </si>
  <si>
    <t>ANNUAL ESCROW OBLIGATIONS</t>
  </si>
  <si>
    <t>Obligation</t>
  </si>
  <si>
    <t>Annual Amount</t>
  </si>
  <si>
    <t>Monthly Equivalent</t>
  </si>
  <si>
    <t>Due Date(s)</t>
  </si>
  <si>
    <t>Payee</t>
  </si>
  <si>
    <t>Property Taxes (County)</t>
  </si>
  <si>
    <t>Property Taxes (City/ISD)</t>
  </si>
  <si>
    <t>Homeowners Insurance</t>
  </si>
  <si>
    <t>Flood Insurance</t>
  </si>
  <si>
    <t>Mortgage Insurance (PMI/MIP)</t>
  </si>
  <si>
    <t>HOA / Condo Assessments</t>
  </si>
  <si>
    <t>Other (Specify)</t>
  </si>
  <si>
    <t>TOTAL ANNUAL OBLIGATIONS</t>
  </si>
  <si>
    <t>TWO-MONTH CUSHION &amp; SHORTAGE ANALYSIS</t>
  </si>
  <si>
    <t>Monthly Escrow Requirement</t>
  </si>
  <si>
    <t>Two-Month Cushion (per RESPA)</t>
  </si>
  <si>
    <t>Minimum Required Balance</t>
  </si>
  <si>
    <t>12-Month Projected Collections</t>
  </si>
  <si>
    <t>Less: Total Annual Disbursements</t>
  </si>
  <si>
    <t>Net Annual Cash Flow to Escrow</t>
  </si>
  <si>
    <t>Projected Balance (12 months)</t>
  </si>
  <si>
    <t>Required Balance (with cushion)</t>
  </si>
  <si>
    <t>SURPLUS / (SHORTAGE)</t>
  </si>
  <si>
    <t>RECOMMENDED MONTHLY ESCROW ADJUSTMENT</t>
  </si>
  <si>
    <t>Current Monthly Escrow Payment</t>
  </si>
  <si>
    <t>Required Monthly Escrow Payment</t>
  </si>
  <si>
    <t>Shortage Spread (over 12 months)</t>
  </si>
  <si>
    <t>NEW RECOMMENDED MONTHLY ESCROW</t>
  </si>
  <si>
    <t>NOTES &amp; DISCLOSURES</t>
  </si>
  <si>
    <t>1. Per RESPA Section 10, servicers may maintain a cushion of no more than 1/6 of estimated total annual escrow payments (equivalent to two months).</t>
  </si>
  <si>
    <t>2. A shortage exists when the escrow account balance is less than the required amount. Shortages may be spread over 12 months per federal regulation.</t>
  </si>
  <si>
    <t>3. A deficiency exists when there is a negative balance in the escrow account. Deficiencies exceeding one month's escrow may be spread over 12 months.</t>
  </si>
  <si>
    <t>4. This analysis is based on current known obligations and may change with reassessment of taxes, insurance premium renewals, or other escrow items.</t>
  </si>
  <si>
    <t>Covey Financial, LLC</t>
  </si>
  <si>
    <t>Only edit orange cells</t>
  </si>
  <si>
    <t>Enter the current monthly escrow payment, if new loan leave $0</t>
  </si>
  <si>
    <t>Enter the current escrow balance, if new loan leave $0 or the anticipated starting balance from closing</t>
  </si>
  <si>
    <t xml:space="preserve">5. All inputs shown in orange cells are editable.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</si>
</sst>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/dd/yyyy"/>
    <numFmt numFmtId="165" formatCode="\$#,##0.00"/>
  </numFmts>
  <fonts count="9" x14ac:knownFonts="1">
    <font>
      <sz val="11"/>
      <color theme="1"/>
      <name val="Calibri"/>
      <family val="2"/>
      <charset val="1"/>
    </font>
    <font>
      <b/>
      <sz val="16"/>
      <name val="Arial"/>
      <family val="2"/>
    </font>
    <font>
      <sz val="11"/>
      <name val="Calibri"/>
      <family val="2"/>
      <charset val="1"/>
    </font>
    <font>
      <b/>
      <sz val="11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sz val="13"/>
      <name val="Arial"/>
      <family val="2"/>
    </font>
    <font>
      <sz val="9"/>
      <name val="Arial"/>
      <family val="2"/>
    </font>
    <font>
      <i/>
      <sz val="1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1F4E79"/>
        <bgColor rgb="FF003366"/>
      </patternFill>
    </fill>
    <fill>
      <patternFill patternType="solid">
        <fgColor rgb="FFD6E4F0"/>
        <bgColor rgb="FFE2EFDA"/>
      </patternFill>
    </fill>
    <fill>
      <patternFill patternType="solid">
        <fgColor rgb="FFE2EFDA"/>
        <bgColor rgb="FFF2F2F2"/>
      </patternFill>
    </fill>
    <fill>
      <patternFill patternType="solid">
        <fgColor rgb="FF00B050"/>
        <bgColor rgb="FFF2F2F2"/>
      </patternFill>
    </fill>
    <fill>
      <patternFill patternType="solid">
        <fgColor rgb="FFFFC000"/>
        <bgColor rgb="FFFFFFFF"/>
      </patternFill>
    </fill>
    <fill>
      <patternFill patternType="solid">
        <fgColor rgb="FFFFC000"/>
        <bgColor indexed="64"/>
      </patternFill>
    </fill>
  </fills>
  <borders count="8">
    <border>
      <left/>
      <right/>
      <top/>
      <bottom/>
      <diagonal/>
    </border>
    <border>
      <left style="thin">
        <color rgb="FFB0B0B0"/>
      </left>
      <right style="thin">
        <color rgb="FFB0B0B0"/>
      </right>
      <top style="thin">
        <color rgb="FFB0B0B0"/>
      </top>
      <bottom style="thin">
        <color rgb="FFB0B0B0"/>
      </bottom>
      <diagonal/>
    </border>
    <border>
      <left/>
      <right/>
      <top style="medium">
        <color rgb="FF1F4E79"/>
      </top>
      <bottom style="double">
        <color rgb="FF1F4E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rgb="FF1F4E79"/>
      </bottom>
      <diagonal/>
    </border>
    <border>
      <left/>
      <right style="thin">
        <color rgb="FFB0B0B0"/>
      </right>
      <top style="thin">
        <color rgb="FFB0B0B0"/>
      </top>
      <bottom style="thin">
        <color rgb="FFB0B0B0"/>
      </bottom>
      <diagonal/>
    </border>
    <border>
      <left style="thin">
        <color indexed="64"/>
      </left>
      <right/>
      <top style="thin">
        <color rgb="FFB0B0B0"/>
      </top>
      <bottom style="thin">
        <color rgb="FFB0B0B0"/>
      </bottom>
      <diagonal/>
    </border>
    <border>
      <left/>
      <right/>
      <top style="thin">
        <color rgb="FFB0B0B0"/>
      </top>
      <bottom style="thin">
        <color rgb="FFB0B0B0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/>
    <xf numFmtId="0" fontId="3" fillId="2" borderId="0" xfId="0" applyFont="1" applyFill="1" applyAlignment="1">
      <alignment horizontal="left" vertical="center"/>
    </xf>
    <xf numFmtId="0" fontId="2" fillId="0" borderId="1" xfId="0" applyFont="1" applyBorder="1"/>
    <xf numFmtId="0" fontId="4" fillId="0" borderId="1" xfId="0" applyFont="1" applyBorder="1" applyAlignment="1">
      <alignment horizontal="left" vertical="center"/>
    </xf>
    <xf numFmtId="165" fontId="4" fillId="0" borderId="1" xfId="0" applyNumberFormat="1" applyFont="1" applyBorder="1" applyAlignment="1">
      <alignment horizontal="right" vertical="center"/>
    </xf>
    <xf numFmtId="165" fontId="3" fillId="0" borderId="1" xfId="0" applyNumberFormat="1" applyFont="1" applyBorder="1" applyAlignment="1">
      <alignment horizontal="right" vertical="center"/>
    </xf>
    <xf numFmtId="0" fontId="5" fillId="4" borderId="2" xfId="0" applyFont="1" applyFill="1" applyBorder="1" applyAlignment="1">
      <alignment horizontal="left" vertical="center"/>
    </xf>
    <xf numFmtId="165" fontId="5" fillId="4" borderId="2" xfId="0" applyNumberFormat="1" applyFont="1" applyFill="1" applyBorder="1" applyAlignment="1">
      <alignment horizontal="right" vertical="center"/>
    </xf>
    <xf numFmtId="0" fontId="2" fillId="4" borderId="2" xfId="0" applyFont="1" applyFill="1" applyBorder="1"/>
    <xf numFmtId="0" fontId="4" fillId="0" borderId="1" xfId="0" applyFont="1" applyBorder="1"/>
    <xf numFmtId="165" fontId="4" fillId="0" borderId="1" xfId="0" applyNumberFormat="1" applyFont="1" applyBorder="1"/>
    <xf numFmtId="0" fontId="5" fillId="5" borderId="2" xfId="0" applyFont="1" applyFill="1" applyBorder="1"/>
    <xf numFmtId="165" fontId="6" fillId="5" borderId="2" xfId="0" applyNumberFormat="1" applyFont="1" applyFill="1" applyBorder="1"/>
    <xf numFmtId="0" fontId="2" fillId="5" borderId="2" xfId="0" applyFont="1" applyFill="1" applyBorder="1"/>
    <xf numFmtId="0" fontId="7" fillId="0" borderId="0" xfId="0" applyFont="1" applyAlignment="1">
      <alignment horizontal="left" vertical="center" wrapText="1"/>
    </xf>
    <xf numFmtId="0" fontId="3" fillId="0" borderId="4" xfId="0" applyFont="1" applyBorder="1"/>
    <xf numFmtId="165" fontId="3" fillId="0" borderId="4" xfId="0" applyNumberFormat="1" applyFont="1" applyBorder="1" applyAlignment="1">
      <alignment horizontal="right" vertical="center"/>
    </xf>
    <xf numFmtId="0" fontId="2" fillId="0" borderId="4" xfId="0" applyFont="1" applyBorder="1"/>
    <xf numFmtId="0" fontId="3" fillId="3" borderId="3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165" fontId="4" fillId="0" borderId="3" xfId="0" applyNumberFormat="1" applyFont="1" applyBorder="1" applyAlignment="1">
      <alignment horizontal="right" vertical="center"/>
    </xf>
    <xf numFmtId="0" fontId="3" fillId="0" borderId="3" xfId="0" applyFont="1" applyBorder="1"/>
    <xf numFmtId="0" fontId="3" fillId="0" borderId="3" xfId="0" applyFont="1" applyBorder="1" applyAlignment="1">
      <alignment horizontal="left" vertical="center"/>
    </xf>
    <xf numFmtId="0" fontId="4" fillId="6" borderId="3" xfId="0" applyFont="1" applyFill="1" applyBorder="1" applyAlignment="1" applyProtection="1">
      <alignment horizontal="left" vertical="center"/>
      <protection locked="0"/>
    </xf>
    <xf numFmtId="164" fontId="4" fillId="6" borderId="3" xfId="0" applyNumberFormat="1" applyFont="1" applyFill="1" applyBorder="1" applyAlignment="1" applyProtection="1">
      <alignment horizontal="left" vertical="center"/>
      <protection locked="0"/>
    </xf>
    <xf numFmtId="165" fontId="3" fillId="6" borderId="3" xfId="0" applyNumberFormat="1" applyFont="1" applyFill="1" applyBorder="1" applyAlignment="1" applyProtection="1">
      <alignment horizontal="right" vertical="center"/>
      <protection locked="0"/>
    </xf>
    <xf numFmtId="165" fontId="4" fillId="6" borderId="3" xfId="0" applyNumberFormat="1" applyFont="1" applyFill="1" applyBorder="1" applyAlignment="1" applyProtection="1">
      <alignment horizontal="right" vertical="center"/>
      <protection locked="0"/>
    </xf>
    <xf numFmtId="14" fontId="4" fillId="6" borderId="3" xfId="0" applyNumberFormat="1" applyFont="1" applyFill="1" applyBorder="1" applyAlignment="1" applyProtection="1">
      <alignment horizontal="center" vertical="center"/>
      <protection locked="0"/>
    </xf>
    <xf numFmtId="0" fontId="4" fillId="6" borderId="3" xfId="0" applyFont="1" applyFill="1" applyBorder="1" applyAlignment="1" applyProtection="1">
      <alignment horizontal="left" vertical="center"/>
      <protection locked="0"/>
    </xf>
    <xf numFmtId="0" fontId="4" fillId="6" borderId="3" xfId="0" applyFont="1" applyFill="1" applyBorder="1" applyAlignment="1" applyProtection="1">
      <alignment horizontal="center" vertical="center"/>
      <protection locked="0"/>
    </xf>
    <xf numFmtId="0" fontId="8" fillId="0" borderId="6" xfId="0" applyFont="1" applyBorder="1" applyAlignment="1">
      <alignment horizontal="left"/>
    </xf>
    <xf numFmtId="0" fontId="8" fillId="0" borderId="7" xfId="0" applyFont="1" applyBorder="1" applyAlignment="1">
      <alignment horizontal="left"/>
    </xf>
    <xf numFmtId="0" fontId="8" fillId="0" borderId="5" xfId="0" applyFont="1" applyBorder="1" applyAlignment="1">
      <alignment horizontal="left"/>
    </xf>
    <xf numFmtId="0" fontId="5" fillId="7" borderId="0" xfId="0" applyFont="1" applyFill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0B0B0"/>
      <rgbColor rgb="FF808080"/>
      <rgbColor rgb="FF9999FF"/>
      <rgbColor rgb="FF993366"/>
      <rgbColor rgb="FFFFFFF0"/>
      <rgbColor rgb="FFF2F2F2"/>
      <rgbColor rgb="FF660066"/>
      <rgbColor rgb="FFFF8080"/>
      <rgbColor rgb="FF0066CC"/>
      <rgbColor rgb="FFD6E4F0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EFDA"/>
      <rgbColor rgb="FFFFFF99"/>
      <rgbColor rgb="FF99CCFF"/>
      <rgbColor rgb="FFFF99CC"/>
      <rgbColor rgb="FFCC99FF"/>
      <rgbColor rgb="FFFFCC99"/>
      <rgbColor rgb="FF2E75B6"/>
      <rgbColor rgb="FF33CCCC"/>
      <rgbColor rgb="FF99CC00"/>
      <rgbColor rgb="FFFFCC00"/>
      <rgbColor rgb="FFFF9900"/>
      <rgbColor rgb="FFFF6600"/>
      <rgbColor rgb="FF606060"/>
      <rgbColor rgb="FF969696"/>
      <rgbColor rgb="FF003366"/>
      <rgbColor rgb="FF339966"/>
      <rgbColor rgb="FF003300"/>
      <rgbColor rgb="FF333300"/>
      <rgbColor rgb="FF993300"/>
      <rgbColor rgb="FF993366"/>
      <rgbColor rgb="FF1F4E7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1F4E79"/>
    <pageSetUpPr fitToPage="1"/>
  </sheetPr>
  <dimension ref="B1:F53"/>
  <sheetViews>
    <sheetView tabSelected="1" topLeftCell="A30" zoomScaleNormal="100" workbookViewId="0">
      <selection activeCell="C20" sqref="C20"/>
    </sheetView>
  </sheetViews>
  <sheetFormatPr defaultColWidth="8.7109375" defaultRowHeight="15" x14ac:dyDescent="0.25"/>
  <cols>
    <col min="1" max="1" width="3" style="2" customWidth="1"/>
    <col min="2" max="2" width="50.140625" style="2" bestFit="1" customWidth="1"/>
    <col min="3" max="3" width="16.140625" style="2" bestFit="1" customWidth="1"/>
    <col min="4" max="4" width="20.7109375" style="2" bestFit="1" customWidth="1"/>
    <col min="5" max="5" width="13.140625" style="2" bestFit="1" customWidth="1"/>
    <col min="6" max="6" width="65.7109375" style="2" customWidth="1"/>
    <col min="7" max="7" width="3" style="2" customWidth="1"/>
    <col min="8" max="16384" width="8.7109375" style="2"/>
  </cols>
  <sheetData>
    <row r="1" spans="2:6" ht="30" customHeight="1" x14ac:dyDescent="0.25">
      <c r="B1" s="1" t="s">
        <v>0</v>
      </c>
      <c r="C1" s="1"/>
      <c r="D1" s="1"/>
      <c r="E1" s="1"/>
      <c r="F1" s="1"/>
    </row>
    <row r="2" spans="2:6" ht="19.5" customHeight="1" x14ac:dyDescent="0.25">
      <c r="B2" s="35" t="s">
        <v>45</v>
      </c>
      <c r="C2" s="35"/>
      <c r="D2" s="35"/>
      <c r="E2" s="35"/>
      <c r="F2" s="35"/>
    </row>
    <row r="3" spans="2:6" ht="19.5" customHeight="1" x14ac:dyDescent="0.25"/>
    <row r="4" spans="2:6" ht="19.5" customHeight="1" x14ac:dyDescent="0.25">
      <c r="B4" s="3" t="s">
        <v>1</v>
      </c>
      <c r="C4" s="3"/>
      <c r="D4" s="3"/>
      <c r="E4" s="3"/>
      <c r="F4" s="3"/>
    </row>
    <row r="5" spans="2:6" ht="19.5" customHeight="1" x14ac:dyDescent="0.25">
      <c r="B5" s="24" t="s">
        <v>2</v>
      </c>
      <c r="C5" s="25"/>
      <c r="D5" s="25"/>
      <c r="E5" s="25"/>
      <c r="F5" s="25"/>
    </row>
    <row r="6" spans="2:6" ht="19.5" customHeight="1" x14ac:dyDescent="0.25">
      <c r="B6" s="24" t="s">
        <v>3</v>
      </c>
      <c r="C6" s="25"/>
      <c r="D6" s="25"/>
      <c r="E6" s="25"/>
      <c r="F6" s="25"/>
    </row>
    <row r="7" spans="2:6" ht="19.5" customHeight="1" x14ac:dyDescent="0.25">
      <c r="B7" s="24" t="s">
        <v>4</v>
      </c>
      <c r="C7" s="25"/>
      <c r="D7" s="25"/>
      <c r="E7" s="25"/>
      <c r="F7" s="25"/>
    </row>
    <row r="8" spans="2:6" ht="19.5" customHeight="1" x14ac:dyDescent="0.25">
      <c r="B8" s="24" t="s">
        <v>5</v>
      </c>
      <c r="C8" s="26">
        <f ca="1">TODAY()</f>
        <v>46118</v>
      </c>
      <c r="D8" s="26"/>
      <c r="E8" s="26"/>
      <c r="F8" s="26"/>
    </row>
    <row r="9" spans="2:6" ht="19.5" customHeight="1" x14ac:dyDescent="0.25">
      <c r="B9" s="24" t="s">
        <v>6</v>
      </c>
      <c r="C9" s="25" t="s">
        <v>44</v>
      </c>
      <c r="D9" s="25"/>
      <c r="E9" s="25"/>
      <c r="F9" s="25"/>
    </row>
    <row r="10" spans="2:6" ht="19.5" customHeight="1" x14ac:dyDescent="0.25"/>
    <row r="11" spans="2:6" ht="19.5" customHeight="1" x14ac:dyDescent="0.25">
      <c r="B11" s="3" t="s">
        <v>7</v>
      </c>
      <c r="C11" s="3"/>
      <c r="D11" s="3"/>
      <c r="E11" s="3"/>
      <c r="F11" s="3"/>
    </row>
    <row r="12" spans="2:6" ht="19.5" customHeight="1" x14ac:dyDescent="0.25">
      <c r="B12" s="23" t="s">
        <v>8</v>
      </c>
      <c r="C12" s="27">
        <v>2500</v>
      </c>
      <c r="D12" s="32" t="s">
        <v>47</v>
      </c>
      <c r="E12" s="33"/>
      <c r="F12" s="34"/>
    </row>
    <row r="13" spans="2:6" ht="19.5" customHeight="1" x14ac:dyDescent="0.25">
      <c r="B13" s="23" t="s">
        <v>9</v>
      </c>
      <c r="C13" s="27"/>
      <c r="D13" s="32" t="s">
        <v>46</v>
      </c>
      <c r="E13" s="33"/>
      <c r="F13" s="34"/>
    </row>
    <row r="14" spans="2:6" ht="19.5" customHeight="1" x14ac:dyDescent="0.25"/>
    <row r="15" spans="2:6" ht="19.5" customHeight="1" x14ac:dyDescent="0.25">
      <c r="B15" s="3" t="s">
        <v>10</v>
      </c>
      <c r="C15" s="3"/>
      <c r="D15" s="3"/>
      <c r="E15" s="3"/>
      <c r="F15" s="3"/>
    </row>
    <row r="16" spans="2:6" ht="19.5" customHeight="1" x14ac:dyDescent="0.25">
      <c r="B16" s="20" t="s">
        <v>11</v>
      </c>
      <c r="C16" s="20" t="s">
        <v>12</v>
      </c>
      <c r="D16" s="20" t="s">
        <v>13</v>
      </c>
      <c r="E16" s="20" t="s">
        <v>14</v>
      </c>
      <c r="F16" s="20" t="s">
        <v>15</v>
      </c>
    </row>
    <row r="17" spans="2:6" ht="19.5" customHeight="1" x14ac:dyDescent="0.25">
      <c r="B17" s="21" t="s">
        <v>16</v>
      </c>
      <c r="C17" s="28">
        <v>10000</v>
      </c>
      <c r="D17" s="22">
        <f t="shared" ref="D17:D24" si="0">C17/12</f>
        <v>833.33333333333337</v>
      </c>
      <c r="E17" s="29">
        <v>46387</v>
      </c>
      <c r="F17" s="30"/>
    </row>
    <row r="18" spans="2:6" ht="19.5" customHeight="1" x14ac:dyDescent="0.25">
      <c r="B18" s="21" t="s">
        <v>17</v>
      </c>
      <c r="C18" s="28">
        <v>3500</v>
      </c>
      <c r="D18" s="22">
        <f t="shared" si="0"/>
        <v>291.66666666666669</v>
      </c>
      <c r="E18" s="29">
        <v>46387</v>
      </c>
      <c r="F18" s="30"/>
    </row>
    <row r="19" spans="2:6" ht="19.5" customHeight="1" x14ac:dyDescent="0.25">
      <c r="B19" s="21" t="s">
        <v>18</v>
      </c>
      <c r="C19" s="28">
        <v>7500</v>
      </c>
      <c r="D19" s="22">
        <f t="shared" si="0"/>
        <v>625</v>
      </c>
      <c r="E19" s="29">
        <v>46204</v>
      </c>
      <c r="F19" s="30"/>
    </row>
    <row r="20" spans="2:6" ht="19.5" customHeight="1" x14ac:dyDescent="0.25">
      <c r="B20" s="21" t="s">
        <v>19</v>
      </c>
      <c r="C20" s="28">
        <v>2500</v>
      </c>
      <c r="D20" s="22">
        <f t="shared" si="0"/>
        <v>208.33333333333334</v>
      </c>
      <c r="E20" s="29">
        <v>46204</v>
      </c>
      <c r="F20" s="30"/>
    </row>
    <row r="21" spans="2:6" ht="19.5" customHeight="1" x14ac:dyDescent="0.25">
      <c r="B21" s="21" t="s">
        <v>20</v>
      </c>
      <c r="C21" s="28">
        <v>0</v>
      </c>
      <c r="D21" s="22">
        <f t="shared" si="0"/>
        <v>0</v>
      </c>
      <c r="E21" s="31"/>
      <c r="F21" s="30"/>
    </row>
    <row r="22" spans="2:6" ht="19.5" customHeight="1" x14ac:dyDescent="0.25">
      <c r="B22" s="21" t="s">
        <v>21</v>
      </c>
      <c r="C22" s="28">
        <v>0</v>
      </c>
      <c r="D22" s="22">
        <f t="shared" si="0"/>
        <v>0</v>
      </c>
      <c r="E22" s="31"/>
      <c r="F22" s="30"/>
    </row>
    <row r="23" spans="2:6" ht="19.5" customHeight="1" x14ac:dyDescent="0.25">
      <c r="B23" s="21" t="s">
        <v>22</v>
      </c>
      <c r="C23" s="28">
        <v>0</v>
      </c>
      <c r="D23" s="22">
        <f t="shared" si="0"/>
        <v>0</v>
      </c>
      <c r="E23" s="31"/>
      <c r="F23" s="30"/>
    </row>
    <row r="24" spans="2:6" ht="19.5" customHeight="1" x14ac:dyDescent="0.25">
      <c r="B24" s="21" t="s">
        <v>22</v>
      </c>
      <c r="C24" s="28">
        <v>0</v>
      </c>
      <c r="D24" s="22">
        <f t="shared" si="0"/>
        <v>0</v>
      </c>
      <c r="E24" s="31"/>
      <c r="F24" s="30"/>
    </row>
    <row r="25" spans="2:6" ht="19.5" customHeight="1" thickBot="1" x14ac:dyDescent="0.3">
      <c r="B25" s="17" t="s">
        <v>23</v>
      </c>
      <c r="C25" s="18">
        <f>SUM(C17:C24)</f>
        <v>23500</v>
      </c>
      <c r="D25" s="18">
        <f>SUM(D17:D24)</f>
        <v>1958.3333333333333</v>
      </c>
      <c r="E25" s="19"/>
      <c r="F25" s="19"/>
    </row>
    <row r="26" spans="2:6" ht="19.5" customHeight="1" thickTop="1" x14ac:dyDescent="0.25"/>
    <row r="27" spans="2:6" ht="19.5" customHeight="1" x14ac:dyDescent="0.25">
      <c r="B27" s="3" t="s">
        <v>24</v>
      </c>
      <c r="C27" s="3"/>
      <c r="D27" s="3"/>
      <c r="E27" s="3"/>
      <c r="F27" s="3"/>
    </row>
    <row r="28" spans="2:6" ht="19.5" customHeight="1" x14ac:dyDescent="0.25">
      <c r="B28" s="5" t="s">
        <v>25</v>
      </c>
      <c r="C28" s="6">
        <f>D25</f>
        <v>1958.3333333333333</v>
      </c>
      <c r="D28" s="4"/>
      <c r="E28" s="4"/>
      <c r="F28" s="4"/>
    </row>
    <row r="29" spans="2:6" ht="19.5" customHeight="1" x14ac:dyDescent="0.25">
      <c r="B29" s="5" t="s">
        <v>26</v>
      </c>
      <c r="C29" s="6">
        <f>D25*2</f>
        <v>3916.6666666666665</v>
      </c>
      <c r="D29" s="4"/>
      <c r="E29" s="4"/>
      <c r="F29" s="4"/>
    </row>
    <row r="30" spans="2:6" ht="19.5" customHeight="1" x14ac:dyDescent="0.25">
      <c r="B30" s="5" t="s">
        <v>27</v>
      </c>
      <c r="C30" s="7">
        <f>C29</f>
        <v>3916.6666666666665</v>
      </c>
      <c r="D30" s="4"/>
      <c r="E30" s="4"/>
      <c r="F30" s="4"/>
    </row>
    <row r="31" spans="2:6" ht="19.5" customHeight="1" x14ac:dyDescent="0.25"/>
    <row r="32" spans="2:6" ht="19.5" customHeight="1" x14ac:dyDescent="0.25">
      <c r="B32" s="5" t="s">
        <v>28</v>
      </c>
      <c r="C32" s="6">
        <f>C13*12</f>
        <v>0</v>
      </c>
      <c r="D32" s="4"/>
      <c r="E32" s="4"/>
      <c r="F32" s="4"/>
    </row>
    <row r="33" spans="2:6" ht="19.5" customHeight="1" x14ac:dyDescent="0.25">
      <c r="B33" s="5" t="s">
        <v>29</v>
      </c>
      <c r="C33" s="6">
        <f>C25</f>
        <v>23500</v>
      </c>
      <c r="D33" s="4"/>
      <c r="E33" s="4"/>
      <c r="F33" s="4"/>
    </row>
    <row r="34" spans="2:6" ht="19.5" customHeight="1" x14ac:dyDescent="0.25">
      <c r="B34" s="5" t="s">
        <v>30</v>
      </c>
      <c r="C34" s="6">
        <f>C32-C33</f>
        <v>-23500</v>
      </c>
      <c r="D34" s="4"/>
      <c r="E34" s="4"/>
      <c r="F34" s="4"/>
    </row>
    <row r="35" spans="2:6" ht="19.5" customHeight="1" x14ac:dyDescent="0.25"/>
    <row r="36" spans="2:6" ht="19.5" customHeight="1" x14ac:dyDescent="0.25">
      <c r="B36" s="5" t="s">
        <v>31</v>
      </c>
      <c r="C36" s="6">
        <f>C12+C32-C33</f>
        <v>-21000</v>
      </c>
      <c r="D36" s="4"/>
      <c r="E36" s="4"/>
      <c r="F36" s="4"/>
    </row>
    <row r="37" spans="2:6" ht="19.5" customHeight="1" x14ac:dyDescent="0.25">
      <c r="B37" s="5" t="s">
        <v>32</v>
      </c>
      <c r="C37" s="6">
        <f>C29</f>
        <v>3916.6666666666665</v>
      </c>
      <c r="D37" s="4"/>
      <c r="E37" s="4"/>
      <c r="F37" s="4"/>
    </row>
    <row r="38" spans="2:6" ht="19.5" customHeight="1" x14ac:dyDescent="0.25"/>
    <row r="39" spans="2:6" ht="27.75" customHeight="1" x14ac:dyDescent="0.25">
      <c r="B39" s="8" t="s">
        <v>33</v>
      </c>
      <c r="C39" s="9">
        <f>C36-C37</f>
        <v>-24916.666666666668</v>
      </c>
      <c r="D39" s="10"/>
      <c r="E39" s="10"/>
      <c r="F39" s="10"/>
    </row>
    <row r="40" spans="2:6" ht="19.5" customHeight="1" x14ac:dyDescent="0.25"/>
    <row r="41" spans="2:6" ht="19.5" customHeight="1" x14ac:dyDescent="0.25">
      <c r="B41" s="3" t="s">
        <v>34</v>
      </c>
      <c r="C41" s="3"/>
      <c r="D41" s="3"/>
      <c r="E41" s="3"/>
      <c r="F41" s="3"/>
    </row>
    <row r="42" spans="2:6" ht="19.5" customHeight="1" x14ac:dyDescent="0.25">
      <c r="B42" s="11" t="s">
        <v>35</v>
      </c>
      <c r="C42" s="12">
        <f>C13</f>
        <v>0</v>
      </c>
      <c r="D42" s="4"/>
      <c r="E42" s="4"/>
      <c r="F42" s="4"/>
    </row>
    <row r="43" spans="2:6" ht="19.5" customHeight="1" x14ac:dyDescent="0.25">
      <c r="B43" s="11" t="s">
        <v>36</v>
      </c>
      <c r="C43" s="12">
        <f>D25</f>
        <v>1958.3333333333333</v>
      </c>
      <c r="D43" s="4"/>
      <c r="E43" s="4"/>
      <c r="F43" s="4"/>
    </row>
    <row r="44" spans="2:6" ht="19.5" customHeight="1" x14ac:dyDescent="0.25">
      <c r="B44" s="11" t="s">
        <v>37</v>
      </c>
      <c r="C44" s="12">
        <f>IF(C39&lt;0, -C39/12, 0)</f>
        <v>2076.3888888888891</v>
      </c>
      <c r="D44" s="4"/>
      <c r="E44" s="4"/>
      <c r="F44" s="4"/>
    </row>
    <row r="45" spans="2:6" ht="19.5" customHeight="1" x14ac:dyDescent="0.25"/>
    <row r="46" spans="2:6" ht="27.75" customHeight="1" x14ac:dyDescent="0.25">
      <c r="B46" s="13" t="s">
        <v>38</v>
      </c>
      <c r="C46" s="14">
        <f>C43+C44</f>
        <v>4034.7222222222226</v>
      </c>
      <c r="D46" s="15"/>
      <c r="E46" s="15"/>
      <c r="F46" s="15"/>
    </row>
    <row r="47" spans="2:6" ht="19.5" customHeight="1" x14ac:dyDescent="0.25"/>
    <row r="48" spans="2:6" ht="19.5" customHeight="1" x14ac:dyDescent="0.25">
      <c r="B48" s="3" t="s">
        <v>39</v>
      </c>
      <c r="C48" s="3"/>
      <c r="D48" s="3"/>
      <c r="E48" s="3"/>
      <c r="F48" s="3"/>
    </row>
    <row r="49" spans="2:6" ht="30" customHeight="1" x14ac:dyDescent="0.25">
      <c r="B49" s="16" t="s">
        <v>40</v>
      </c>
      <c r="C49" s="16"/>
      <c r="D49" s="16"/>
      <c r="E49" s="16"/>
      <c r="F49" s="16"/>
    </row>
    <row r="50" spans="2:6" ht="30" customHeight="1" x14ac:dyDescent="0.25">
      <c r="B50" s="16" t="s">
        <v>41</v>
      </c>
      <c r="C50" s="16"/>
      <c r="D50" s="16"/>
      <c r="E50" s="16"/>
      <c r="F50" s="16"/>
    </row>
    <row r="51" spans="2:6" ht="30" customHeight="1" x14ac:dyDescent="0.25">
      <c r="B51" s="16" t="s">
        <v>42</v>
      </c>
      <c r="C51" s="16"/>
      <c r="D51" s="16"/>
      <c r="E51" s="16"/>
      <c r="F51" s="16"/>
    </row>
    <row r="52" spans="2:6" ht="30" customHeight="1" x14ac:dyDescent="0.25">
      <c r="B52" s="16" t="s">
        <v>43</v>
      </c>
      <c r="C52" s="16"/>
      <c r="D52" s="16"/>
      <c r="E52" s="16"/>
      <c r="F52" s="16"/>
    </row>
    <row r="53" spans="2:6" ht="30" customHeight="1" x14ac:dyDescent="0.25">
      <c r="B53" s="16" t="s">
        <v>48</v>
      </c>
      <c r="C53" s="16"/>
      <c r="D53" s="16"/>
      <c r="E53" s="16"/>
      <c r="F53" s="16"/>
    </row>
  </sheetData>
  <sheetProtection algorithmName="SHA-512" hashValue="KaY7a1ZDsb10lz9iautyHXMA8j7m57PrNpRo71c6M7jAztA+9boE6IxhYkQ+7yvaG/AuNTT0Ue7C9Rn+DKgDlg==" saltValue="N9N7ajfIxDwWJzl8yuXgHQ==" spinCount="100000" sheet="1" objects="1" scenarios="1" selectLockedCells="1"/>
  <mergeCells count="20">
    <mergeCell ref="B51:F51"/>
    <mergeCell ref="B52:F52"/>
    <mergeCell ref="B53:F53"/>
    <mergeCell ref="D13:F13"/>
    <mergeCell ref="D12:F12"/>
    <mergeCell ref="B27:F27"/>
    <mergeCell ref="B41:F41"/>
    <mergeCell ref="B48:F48"/>
    <mergeCell ref="B49:F49"/>
    <mergeCell ref="B50:F50"/>
    <mergeCell ref="C7:F7"/>
    <mergeCell ref="C8:F8"/>
    <mergeCell ref="C9:F9"/>
    <mergeCell ref="B11:F11"/>
    <mergeCell ref="B15:F15"/>
    <mergeCell ref="B1:F1"/>
    <mergeCell ref="B2:F2"/>
    <mergeCell ref="B4:F4"/>
    <mergeCell ref="C5:F5"/>
    <mergeCell ref="C6:F6"/>
  </mergeCells>
  <pageMargins left="0.75" right="0.75" top="1" bottom="1" header="0.511811023622047" footer="0.511811023622047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Escrow Analysis</vt:lpstr>
      <vt:lpstr>'Escrow Analysis'!Print_Area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Eric Covey</cp:lastModifiedBy>
  <cp:revision>0</cp:revision>
  <dcterms:created xsi:type="dcterms:W3CDTF">2026-04-06T15:56:40Z</dcterms:created>
  <dcterms:modified xsi:type="dcterms:W3CDTF">2026-04-06T16:13:57Z</dcterms:modified>
  <dc:language>en-US</dc:language>
</cp:coreProperties>
</file>